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7775" windowHeight="11550" activeTab="0"/>
  </bookViews>
  <sheets>
    <sheet name="Roulette" sheetId="1" r:id="rId1"/>
  </sheets>
  <definedNames/>
  <calcPr calcMode="manual" fullCalcOnLoad="1"/>
</workbook>
</file>

<file path=xl/sharedStrings.xml><?xml version="1.0" encoding="utf-8"?>
<sst xmlns="http://schemas.openxmlformats.org/spreadsheetml/2006/main" count="119" uniqueCount="27">
  <si>
    <t>Number</t>
  </si>
  <si>
    <t>Bank</t>
  </si>
  <si>
    <t>RESULT</t>
  </si>
  <si>
    <t/>
  </si>
  <si>
    <t>Fibonacci Bet Series</t>
  </si>
  <si>
    <t>BET</t>
  </si>
  <si>
    <t>TOTAL $</t>
  </si>
  <si>
    <t>QUIT if LOSE at</t>
  </si>
  <si>
    <t>QUIT if 29 AHEAD =</t>
  </si>
  <si>
    <t>Help</t>
  </si>
  <si>
    <t>Calc</t>
  </si>
  <si>
    <t>45-HAND BETTING STRATEGY</t>
  </si>
  <si>
    <t>ROULETTE</t>
  </si>
  <si>
    <t>RED</t>
  </si>
  <si>
    <t>BLACK</t>
  </si>
  <si>
    <t>OR</t>
  </si>
  <si>
    <t>RED or BLACK only with Fibonacci Betting</t>
  </si>
  <si>
    <t>WIN</t>
  </si>
  <si>
    <t>Totals =</t>
  </si>
  <si>
    <t>Wins</t>
  </si>
  <si>
    <t>BET BUTTONS</t>
  </si>
  <si>
    <t>G</t>
  </si>
  <si>
    <t>RedX</t>
  </si>
  <si>
    <t>BlackX</t>
  </si>
  <si>
    <t xml:space="preserve">0 or 00 - HOUSE WINS         </t>
  </si>
  <si>
    <t>SPIN $</t>
  </si>
  <si>
    <t>BET UNIT =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</si>
</sst>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&quot;%&quot;"/>
    <numFmt numFmtId="172" formatCode="0.0&quot;       &quot;"/>
    <numFmt numFmtId="173" formatCode="0.0&quot;    &quot;"/>
    <numFmt numFmtId="174" formatCode="0&quot;    &quot;"/>
    <numFmt numFmtId="175" formatCode="0.000E+00"/>
    <numFmt numFmtId="176" formatCode="0.0E+00"/>
    <numFmt numFmtId="177" formatCode="0E+00"/>
    <numFmt numFmtId="178" formatCode="0&quot;units&quot;"/>
    <numFmt numFmtId="179" formatCode="0&quot; units&quot;"/>
    <numFmt numFmtId="180" formatCode="0&quot; %/win&quot;"/>
    <numFmt numFmtId="181" formatCode="0&quot;%/win&quot;"/>
    <numFmt numFmtId="182" formatCode="0&quot;% per win&quot;"/>
    <numFmt numFmtId="183" formatCode="0&quot; %&quot;"/>
    <numFmt numFmtId="184" formatCode="0.0&quot; %&quot;"/>
    <numFmt numFmtId="185" formatCode="0.0&quot; % Black&quot;"/>
    <numFmt numFmtId="186" formatCode="&quot;Red &quot;0.0&quot; %&quot;"/>
    <numFmt numFmtId="187" formatCode="0.0&quot; %  Black&quot;"/>
    <numFmt numFmtId="188" formatCode="&quot;Red  &quot;0.0&quot; %&quot;"/>
    <numFmt numFmtId="189" formatCode="mmmm\ d\,\ yyyy"/>
    <numFmt numFmtId="190" formatCode="&quot;Roulette Page &quot;0"/>
    <numFmt numFmtId="191" formatCode="&quot;House  &quot;0.0&quot; %&quot;"/>
    <numFmt numFmtId="192" formatCode="&quot;Page &quot;0"/>
    <numFmt numFmtId="193" formatCode="&quot;- - -  PAGE &quot;\ \ 0&quot; - - -&quot;"/>
    <numFmt numFmtId="194" formatCode="&quot;PAGE &quot;0"/>
    <numFmt numFmtId="195" formatCode="&quot;$&quot;0.00"/>
  </numFmts>
  <fonts count="32">
    <font>
      <sz val="10"/>
      <name val="Arial"/>
      <family val="0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26"/>
      <color indexed="10"/>
      <name val="Arial"/>
      <family val="2"/>
    </font>
    <font>
      <b/>
      <sz val="10"/>
      <color indexed="51"/>
      <name val="Arial"/>
      <family val="2"/>
    </font>
    <font>
      <sz val="10"/>
      <color indexed="13"/>
      <name val="Arial"/>
      <family val="2"/>
    </font>
    <font>
      <sz val="10"/>
      <color indexed="10"/>
      <name val="Arial"/>
      <family val="2"/>
    </font>
    <font>
      <b/>
      <sz val="18"/>
      <color indexed="12"/>
      <name val="Arial"/>
      <family val="2"/>
    </font>
    <font>
      <u val="single"/>
      <sz val="10"/>
      <color indexed="11"/>
      <name val="Arial"/>
      <family val="2"/>
    </font>
    <font>
      <u val="single"/>
      <sz val="10"/>
      <color indexed="13"/>
      <name val="Arial"/>
      <family val="2"/>
    </font>
    <font>
      <b/>
      <u val="single"/>
      <sz val="10"/>
      <name val="Arial"/>
      <family val="2"/>
    </font>
    <font>
      <sz val="10"/>
      <color indexed="22"/>
      <name val="Arial"/>
      <family val="2"/>
    </font>
    <font>
      <sz val="10"/>
      <color indexed="23"/>
      <name val="Arial"/>
      <family val="2"/>
    </font>
    <font>
      <b/>
      <sz val="12"/>
      <color indexed="11"/>
      <name val="Bookman Old Style"/>
      <family val="1"/>
    </font>
    <font>
      <b/>
      <sz val="12"/>
      <name val="Bookman Old Style"/>
      <family val="1"/>
    </font>
    <font>
      <sz val="72"/>
      <color indexed="42"/>
      <name val="Arial"/>
      <family val="2"/>
    </font>
    <font>
      <sz val="48"/>
      <color indexed="11"/>
      <name val="Bookman Old Style"/>
      <family val="1"/>
    </font>
    <font>
      <b/>
      <sz val="26"/>
      <color indexed="8"/>
      <name val="Arial"/>
      <family val="2"/>
    </font>
    <font>
      <b/>
      <sz val="20"/>
      <color indexed="42"/>
      <name val="Arial"/>
      <family val="2"/>
    </font>
    <font>
      <b/>
      <sz val="14"/>
      <color indexed="9"/>
      <name val="Arial"/>
      <family val="2"/>
    </font>
    <font>
      <sz val="48"/>
      <name val="Arial"/>
      <family val="0"/>
    </font>
    <font>
      <sz val="10"/>
      <color indexed="42"/>
      <name val="Arial"/>
      <family val="2"/>
    </font>
    <font>
      <sz val="8"/>
      <color indexed="11"/>
      <name val="Arial"/>
      <family val="2"/>
    </font>
    <font>
      <b/>
      <sz val="12"/>
      <color indexed="9"/>
      <name val="Bookman Old Style"/>
      <family val="1"/>
    </font>
    <font>
      <sz val="12"/>
      <color indexed="10"/>
      <name val="Arial"/>
      <family val="2"/>
    </font>
    <font>
      <u val="single"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thin">
        <color indexed="51"/>
      </left>
      <right>
        <color indexed="63"/>
      </right>
      <top style="thin">
        <color indexed="51"/>
      </top>
      <bottom>
        <color indexed="63"/>
      </bottom>
    </border>
    <border>
      <left>
        <color indexed="63"/>
      </left>
      <right style="thin">
        <color indexed="51"/>
      </right>
      <top style="thin">
        <color indexed="51"/>
      </top>
      <bottom>
        <color indexed="63"/>
      </bottom>
    </border>
    <border>
      <left style="thin">
        <color indexed="11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>
        <color indexed="63"/>
      </right>
      <top style="thin">
        <color indexed="11"/>
      </top>
      <bottom>
        <color indexed="63"/>
      </bottom>
    </border>
    <border>
      <left>
        <color indexed="63"/>
      </left>
      <right style="thin">
        <color indexed="11"/>
      </right>
      <top style="thin">
        <color indexed="11"/>
      </top>
      <bottom>
        <color indexed="63"/>
      </bottom>
    </border>
    <border>
      <left style="thin">
        <color indexed="13"/>
      </left>
      <right>
        <color indexed="63"/>
      </right>
      <top style="thin">
        <color indexed="13"/>
      </top>
      <bottom>
        <color indexed="63"/>
      </bottom>
    </border>
    <border>
      <left>
        <color indexed="63"/>
      </left>
      <right>
        <color indexed="63"/>
      </right>
      <top style="thin">
        <color indexed="13"/>
      </top>
      <bottom>
        <color indexed="63"/>
      </bottom>
    </border>
    <border>
      <left style="thin">
        <color indexed="5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3"/>
      </left>
      <right>
        <color indexed="63"/>
      </right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51"/>
      </left>
      <right style="thin">
        <color indexed="51"/>
      </right>
      <top>
        <color indexed="63"/>
      </top>
      <bottom style="dashDot">
        <color indexed="23"/>
      </bottom>
    </border>
    <border>
      <left style="thin">
        <color indexed="11"/>
      </left>
      <right style="thin">
        <color indexed="11"/>
      </right>
      <top>
        <color indexed="63"/>
      </top>
      <bottom style="dashDot">
        <color indexed="23"/>
      </bottom>
    </border>
    <border>
      <left style="thin">
        <color indexed="13"/>
      </left>
      <right style="thin">
        <color indexed="13"/>
      </right>
      <top>
        <color indexed="63"/>
      </top>
      <bottom style="dashDot">
        <color indexed="23"/>
      </bottom>
    </border>
    <border>
      <left style="thin">
        <color indexed="13"/>
      </left>
      <right style="thin">
        <color indexed="13"/>
      </right>
      <top style="dashDot">
        <color indexed="23"/>
      </top>
      <bottom>
        <color indexed="63"/>
      </bottom>
    </border>
    <border>
      <left style="thin">
        <color indexed="51"/>
      </left>
      <right style="thin">
        <color indexed="51"/>
      </right>
      <top>
        <color indexed="63"/>
      </top>
      <bottom style="thin">
        <color indexed="51"/>
      </bottom>
    </border>
    <border>
      <left style="thin">
        <color indexed="11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17" fillId="2" borderId="0" xfId="0" applyFont="1" applyFill="1" applyAlignment="1" applyProtection="1">
      <alignment horizontal="center"/>
      <protection hidden="1"/>
    </xf>
    <xf numFmtId="0" fontId="1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 horizontal="centerContinuous"/>
      <protection hidden="1"/>
    </xf>
    <xf numFmtId="0" fontId="4" fillId="2" borderId="0" xfId="0" applyFont="1" applyFill="1" applyAlignment="1" applyProtection="1">
      <alignment horizontal="center"/>
      <protection hidden="1"/>
    </xf>
    <xf numFmtId="0" fontId="10" fillId="2" borderId="3" xfId="0" applyFont="1" applyFill="1" applyBorder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Continuous"/>
      <protection hidden="1"/>
    </xf>
    <xf numFmtId="0" fontId="0" fillId="2" borderId="5" xfId="0" applyFill="1" applyBorder="1" applyAlignment="1" applyProtection="1">
      <alignment horizontal="centerContinuous"/>
      <protection hidden="1"/>
    </xf>
    <xf numFmtId="0" fontId="10" fillId="2" borderId="6" xfId="0" applyFont="1" applyFill="1" applyBorder="1" applyAlignment="1" applyProtection="1">
      <alignment horizontal="centerContinuous"/>
      <protection hidden="1"/>
    </xf>
    <xf numFmtId="0" fontId="0" fillId="2" borderId="7" xfId="0" applyFill="1" applyBorder="1" applyAlignment="1" applyProtection="1">
      <alignment horizontal="centerContinuous"/>
      <protection hidden="1"/>
    </xf>
    <xf numFmtId="0" fontId="2" fillId="0" borderId="0" xfId="0" applyFont="1" applyAlignment="1" applyProtection="1">
      <alignment horizontal="center"/>
      <protection hidden="1"/>
    </xf>
    <xf numFmtId="0" fontId="5" fillId="2" borderId="0" xfId="0" applyFont="1" applyFill="1" applyAlignment="1" applyProtection="1">
      <alignment/>
      <protection hidden="1"/>
    </xf>
    <xf numFmtId="0" fontId="14" fillId="2" borderId="8" xfId="0" applyFont="1" applyFill="1" applyBorder="1" applyAlignment="1" applyProtection="1">
      <alignment horizontal="center"/>
      <protection hidden="1"/>
    </xf>
    <xf numFmtId="0" fontId="15" fillId="2" borderId="9" xfId="0" applyFont="1" applyFill="1" applyBorder="1" applyAlignment="1" applyProtection="1">
      <alignment horizontal="center"/>
      <protection hidden="1"/>
    </xf>
    <xf numFmtId="0" fontId="14" fillId="2" borderId="10" xfId="0" applyFont="1" applyFill="1" applyBorder="1" applyAlignment="1" applyProtection="1">
      <alignment horizontal="center"/>
      <protection hidden="1"/>
    </xf>
    <xf numFmtId="0" fontId="14" fillId="2" borderId="0" xfId="0" applyFont="1" applyFill="1" applyBorder="1" applyAlignment="1" applyProtection="1">
      <alignment horizontal="center"/>
      <protection hidden="1"/>
    </xf>
    <xf numFmtId="0" fontId="14" fillId="2" borderId="11" xfId="0" applyFont="1" applyFill="1" applyBorder="1" applyAlignment="1" applyProtection="1">
      <alignment horizontal="center"/>
      <protection hidden="1"/>
    </xf>
    <xf numFmtId="0" fontId="15" fillId="2" borderId="12" xfId="0" applyFont="1" applyFill="1" applyBorder="1" applyAlignment="1" applyProtection="1">
      <alignment horizontal="center"/>
      <protection hidden="1"/>
    </xf>
    <xf numFmtId="0" fontId="15" fillId="2" borderId="0" xfId="0" applyFont="1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0" fontId="4" fillId="2" borderId="0" xfId="0" applyFont="1" applyFill="1" applyAlignment="1" applyProtection="1">
      <alignment/>
      <protection hidden="1"/>
    </xf>
    <xf numFmtId="1" fontId="3" fillId="2" borderId="0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7" fillId="2" borderId="13" xfId="0" applyFont="1" applyFill="1" applyBorder="1" applyAlignment="1" applyProtection="1">
      <alignment horizontal="center"/>
      <protection hidden="1"/>
    </xf>
    <xf numFmtId="0" fontId="11" fillId="2" borderId="13" xfId="0" applyFont="1" applyFill="1" applyBorder="1" applyAlignment="1" applyProtection="1">
      <alignment horizontal="center"/>
      <protection hidden="1"/>
    </xf>
    <xf numFmtId="3" fontId="7" fillId="2" borderId="14" xfId="0" applyNumberFormat="1" applyFont="1" applyFill="1" applyBorder="1" applyAlignment="1" applyProtection="1">
      <alignment horizontal="center"/>
      <protection hidden="1"/>
    </xf>
    <xf numFmtId="3" fontId="11" fillId="2" borderId="15" xfId="0" applyNumberFormat="1" applyFont="1" applyFill="1" applyBorder="1" applyAlignment="1" applyProtection="1">
      <alignment horizontal="center"/>
      <protection hidden="1"/>
    </xf>
    <xf numFmtId="3" fontId="11" fillId="2" borderId="16" xfId="0" applyNumberFormat="1" applyFont="1" applyFill="1" applyBorder="1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3" fontId="7" fillId="2" borderId="17" xfId="0" applyNumberFormat="1" applyFont="1" applyFill="1" applyBorder="1" applyAlignment="1" applyProtection="1">
      <alignment horizontal="center"/>
      <protection hidden="1"/>
    </xf>
    <xf numFmtId="3" fontId="11" fillId="2" borderId="17" xfId="0" applyNumberFormat="1" applyFont="1" applyFill="1" applyBorder="1" applyAlignment="1" applyProtection="1">
      <alignment horizontal="center"/>
      <protection hidden="1"/>
    </xf>
    <xf numFmtId="3" fontId="7" fillId="2" borderId="18" xfId="0" applyNumberFormat="1" applyFont="1" applyFill="1" applyBorder="1" applyAlignment="1" applyProtection="1">
      <alignment horizontal="center"/>
      <protection hidden="1"/>
    </xf>
    <xf numFmtId="3" fontId="11" fillId="2" borderId="19" xfId="0" applyNumberFormat="1" applyFont="1" applyFill="1" applyBorder="1" applyAlignment="1" applyProtection="1">
      <alignment horizontal="center"/>
      <protection hidden="1"/>
    </xf>
    <xf numFmtId="3" fontId="11" fillId="2" borderId="20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Alignment="1" applyProtection="1">
      <alignment horizontal="center"/>
      <protection hidden="1"/>
    </xf>
    <xf numFmtId="3" fontId="7" fillId="2" borderId="21" xfId="0" applyNumberFormat="1" applyFont="1" applyFill="1" applyBorder="1" applyAlignment="1" applyProtection="1">
      <alignment horizontal="center"/>
      <protection hidden="1"/>
    </xf>
    <xf numFmtId="3" fontId="11" fillId="2" borderId="21" xfId="0" applyNumberFormat="1" applyFont="1" applyFill="1" applyBorder="1" applyAlignment="1" applyProtection="1">
      <alignment horizontal="center"/>
      <protection hidden="1"/>
    </xf>
    <xf numFmtId="3" fontId="7" fillId="2" borderId="22" xfId="0" applyNumberFormat="1" applyFont="1" applyFill="1" applyBorder="1" applyAlignment="1" applyProtection="1">
      <alignment horizontal="center"/>
      <protection hidden="1"/>
    </xf>
    <xf numFmtId="3" fontId="11" fillId="2" borderId="23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9" fillId="2" borderId="0" xfId="0" applyFont="1" applyFill="1" applyAlignment="1" applyProtection="1">
      <alignment horizontal="center"/>
      <protection hidden="1"/>
    </xf>
    <xf numFmtId="3" fontId="11" fillId="2" borderId="24" xfId="0" applyNumberFormat="1" applyFont="1" applyFill="1" applyBorder="1" applyAlignment="1" applyProtection="1">
      <alignment horizontal="center"/>
      <protection hidden="1"/>
    </xf>
    <xf numFmtId="171" fontId="5" fillId="2" borderId="0" xfId="0" applyNumberFormat="1" applyFont="1" applyFill="1" applyAlignment="1" applyProtection="1">
      <alignment horizontal="center"/>
      <protection hidden="1"/>
    </xf>
    <xf numFmtId="0" fontId="27" fillId="2" borderId="0" xfId="0" applyFont="1" applyFill="1" applyAlignment="1" applyProtection="1">
      <alignment horizontal="right"/>
      <protection hidden="1"/>
    </xf>
    <xf numFmtId="179" fontId="27" fillId="2" borderId="0" xfId="0" applyNumberFormat="1" applyFont="1" applyFill="1" applyAlignment="1" applyProtection="1">
      <alignment horizontal="center"/>
      <protection hidden="1"/>
    </xf>
    <xf numFmtId="6" fontId="27" fillId="2" borderId="0" xfId="0" applyNumberFormat="1" applyFont="1" applyFill="1" applyAlignment="1" applyProtection="1">
      <alignment horizontal="center"/>
      <protection hidden="1"/>
    </xf>
    <xf numFmtId="0" fontId="2" fillId="2" borderId="0" xfId="0" applyFont="1" applyFill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right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0" fillId="2" borderId="0" xfId="0" applyFont="1" applyFill="1" applyAlignment="1" applyProtection="1">
      <alignment/>
      <protection hidden="1"/>
    </xf>
    <xf numFmtId="0" fontId="29" fillId="2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8" fontId="5" fillId="2" borderId="0" xfId="0" applyNumberFormat="1" applyFont="1" applyFill="1" applyAlignment="1" applyProtection="1">
      <alignment/>
      <protection hidden="1"/>
    </xf>
    <xf numFmtId="0" fontId="6" fillId="2" borderId="0" xfId="0" applyFont="1" applyFill="1" applyAlignment="1" applyProtection="1">
      <alignment horizontal="right"/>
      <protection hidden="1"/>
    </xf>
    <xf numFmtId="174" fontId="6" fillId="2" borderId="0" xfId="0" applyNumberFormat="1" applyFont="1" applyFill="1" applyAlignment="1" applyProtection="1">
      <alignment horizontal="center"/>
      <protection hidden="1"/>
    </xf>
    <xf numFmtId="195" fontId="30" fillId="2" borderId="0" xfId="0" applyNumberFormat="1" applyFont="1" applyFill="1" applyAlignment="1" applyProtection="1">
      <alignment horizontal="left"/>
      <protection locked="0"/>
    </xf>
    <xf numFmtId="0" fontId="4" fillId="2" borderId="0" xfId="0" applyFont="1" applyFill="1" applyAlignment="1" applyProtection="1">
      <alignment/>
      <protection hidden="1" locked="0"/>
    </xf>
    <xf numFmtId="0" fontId="8" fillId="2" borderId="0" xfId="0" applyFont="1" applyFill="1" applyAlignment="1" applyProtection="1">
      <alignment horizontal="center"/>
      <protection hidden="1" locked="0"/>
    </xf>
    <xf numFmtId="0" fontId="4" fillId="2" borderId="0" xfId="0" applyFont="1" applyFill="1" applyAlignment="1" applyProtection="1">
      <alignment horizontal="center"/>
      <protection hidden="1" locked="0"/>
    </xf>
    <xf numFmtId="1" fontId="4" fillId="2" borderId="0" xfId="0" applyNumberFormat="1" applyFont="1" applyFill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31" fillId="2" borderId="0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/>
      <protection hidden="1" locked="0"/>
    </xf>
    <xf numFmtId="182" fontId="7" fillId="2" borderId="0" xfId="0" applyNumberFormat="1" applyFont="1" applyFill="1" applyAlignment="1" applyProtection="1">
      <alignment horizontal="left"/>
      <protection hidden="1"/>
    </xf>
    <xf numFmtId="171" fontId="28" fillId="2" borderId="0" xfId="0" applyNumberFormat="1" applyFont="1" applyFill="1" applyAlignment="1" applyProtection="1">
      <alignment horizontal="right"/>
      <protection hidden="1"/>
    </xf>
    <xf numFmtId="0" fontId="28" fillId="0" borderId="0" xfId="0" applyFont="1" applyAlignment="1" applyProtection="1">
      <alignment horizontal="right"/>
      <protection hidden="1"/>
    </xf>
    <xf numFmtId="0" fontId="31" fillId="2" borderId="10" xfId="0" applyFont="1" applyFill="1" applyBorder="1" applyAlignment="1" applyProtection="1">
      <alignment horizontal="center"/>
      <protection hidden="1"/>
    </xf>
    <xf numFmtId="0" fontId="31" fillId="2" borderId="16" xfId="0" applyFont="1" applyFill="1" applyBorder="1" applyAlignment="1" applyProtection="1">
      <alignment horizontal="center"/>
      <protection hidden="1"/>
    </xf>
    <xf numFmtId="0" fontId="31" fillId="2" borderId="12" xfId="0" applyFont="1" applyFill="1" applyBorder="1" applyAlignment="1" applyProtection="1">
      <alignment horizontal="center"/>
      <protection hidden="1"/>
    </xf>
    <xf numFmtId="0" fontId="31" fillId="2" borderId="0" xfId="0" applyFont="1" applyFill="1" applyBorder="1" applyAlignment="1" applyProtection="1">
      <alignment horizontal="center"/>
      <protection hidden="1"/>
    </xf>
    <xf numFmtId="0" fontId="4" fillId="2" borderId="10" xfId="0" applyFont="1" applyFill="1" applyBorder="1" applyAlignment="1" applyProtection="1">
      <alignment horizontal="center"/>
      <protection hidden="1"/>
    </xf>
    <xf numFmtId="0" fontId="4" fillId="2" borderId="16" xfId="0" applyFont="1" applyFill="1" applyBorder="1" applyAlignment="1" applyProtection="1">
      <alignment horizontal="center"/>
      <protection hidden="1"/>
    </xf>
    <xf numFmtId="0" fontId="4" fillId="2" borderId="12" xfId="0" applyFont="1" applyFill="1" applyBorder="1" applyAlignment="1" applyProtection="1">
      <alignment horizont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25" fillId="2" borderId="0" xfId="0" applyFont="1" applyFill="1" applyAlignment="1" applyProtection="1">
      <alignment horizontal="center" vertical="center"/>
      <protection hidden="1"/>
    </xf>
    <xf numFmtId="0" fontId="22" fillId="2" borderId="0" xfId="0" applyNumberFormat="1" applyFont="1" applyFill="1" applyAlignment="1" applyProtection="1">
      <alignment horizontal="center" vertical="center"/>
      <protection hidden="1"/>
    </xf>
    <xf numFmtId="0" fontId="26" fillId="0" borderId="0" xfId="0" applyFont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textRotation="180"/>
      <protection hidden="1"/>
    </xf>
    <xf numFmtId="0" fontId="0" fillId="0" borderId="25" xfId="0" applyBorder="1" applyAlignment="1" applyProtection="1">
      <alignment horizontal="center" textRotation="180"/>
      <protection hidden="1"/>
    </xf>
    <xf numFmtId="0" fontId="24" fillId="2" borderId="0" xfId="0" applyFont="1" applyFill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1" fillId="3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right"/>
      <protection hidden="1"/>
    </xf>
    <xf numFmtId="5" fontId="7" fillId="2" borderId="0" xfId="0" applyNumberFormat="1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 horizontal="center"/>
      <protection hidden="1"/>
    </xf>
    <xf numFmtId="0" fontId="19" fillId="2" borderId="0" xfId="0" applyFont="1" applyFill="1" applyAlignment="1" applyProtection="1">
      <alignment horizontal="center"/>
      <protection hidden="1"/>
    </xf>
    <xf numFmtId="0" fontId="20" fillId="0" borderId="0" xfId="0" applyFont="1" applyAlignment="1" applyProtection="1">
      <alignment/>
      <protection hidden="1"/>
    </xf>
    <xf numFmtId="0" fontId="7" fillId="2" borderId="0" xfId="0" applyFont="1" applyFill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323850</xdr:colOff>
      <xdr:row>10</xdr:row>
      <xdr:rowOff>38100</xdr:rowOff>
    </xdr:from>
    <xdr:to>
      <xdr:col>19</xdr:col>
      <xdr:colOff>304800</xdr:colOff>
      <xdr:row>36</xdr:row>
      <xdr:rowOff>152400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66875"/>
          <a:ext cx="975360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19050</xdr:colOff>
      <xdr:row>43</xdr:row>
      <xdr:rowOff>85725</xdr:rowOff>
    </xdr:from>
    <xdr:to>
      <xdr:col>9</xdr:col>
      <xdr:colOff>1524000</xdr:colOff>
      <xdr:row>43</xdr:row>
      <xdr:rowOff>85725</xdr:rowOff>
    </xdr:to>
    <xdr:sp>
      <xdr:nvSpPr>
        <xdr:cNvPr id="2" name="Line 7"/>
        <xdr:cNvSpPr>
          <a:spLocks/>
        </xdr:cNvSpPr>
      </xdr:nvSpPr>
      <xdr:spPr>
        <a:xfrm>
          <a:off x="3562350" y="7143750"/>
          <a:ext cx="2581275" cy="0"/>
        </a:xfrm>
        <a:prstGeom prst="line">
          <a:avLst/>
        </a:prstGeom>
        <a:noFill/>
        <a:ln w="127000" cmpd="sng">
          <a:solidFill>
            <a:srgbClr val="00FF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B66"/>
  <sheetViews>
    <sheetView showRowColHeaders="0" tabSelected="1" zoomScale="95" zoomScaleNormal="95" workbookViewId="0" topLeftCell="A1">
      <selection activeCell="A1" sqref="A1"/>
    </sheetView>
  </sheetViews>
  <sheetFormatPr defaultColWidth="9.140625" defaultRowHeight="12.75"/>
  <cols>
    <col min="1" max="1" width="2.28125" style="3" customWidth="1"/>
    <col min="2" max="2" width="2.00390625" style="3" customWidth="1"/>
    <col min="3" max="3" width="8.00390625" style="3" customWidth="1"/>
    <col min="4" max="4" width="8.28125" style="3" customWidth="1"/>
    <col min="5" max="5" width="10.8515625" style="3" customWidth="1"/>
    <col min="6" max="6" width="12.57421875" style="3" customWidth="1"/>
    <col min="7" max="8" width="9.140625" style="3" customWidth="1"/>
    <col min="9" max="9" width="7.00390625" style="3" customWidth="1"/>
    <col min="10" max="10" width="25.140625" style="3" customWidth="1"/>
    <col min="11" max="11" width="4.140625" style="3" customWidth="1"/>
    <col min="12" max="12" width="9.140625" style="3" customWidth="1"/>
    <col min="13" max="13" width="2.7109375" style="3" customWidth="1"/>
    <col min="14" max="14" width="5.00390625" style="3" customWidth="1"/>
    <col min="15" max="15" width="9.140625" style="3" customWidth="1"/>
    <col min="16" max="16" width="6.8515625" style="3" customWidth="1"/>
    <col min="17" max="17" width="6.28125" style="3" customWidth="1"/>
    <col min="18" max="18" width="6.140625" style="3" customWidth="1"/>
    <col min="19" max="19" width="7.00390625" style="3" customWidth="1"/>
    <col min="20" max="20" width="6.57421875" style="3" customWidth="1"/>
    <col min="21" max="21" width="5.57421875" style="3" customWidth="1"/>
    <col min="22" max="22" width="5.00390625" style="3" customWidth="1"/>
    <col min="23" max="23" width="4.8515625" style="3" customWidth="1"/>
    <col min="24" max="24" width="2.421875" style="3" customWidth="1"/>
    <col min="25" max="25" width="2.28125" style="3" customWidth="1"/>
    <col min="26" max="26" width="4.28125" style="3" customWidth="1"/>
    <col min="27" max="27" width="10.00390625" style="3" bestFit="1" customWidth="1"/>
    <col min="28" max="28" width="9.140625" style="3" customWidth="1"/>
    <col min="29" max="29" width="6.140625" style="35" customWidth="1"/>
    <col min="30" max="30" width="8.00390625" style="3" customWidth="1"/>
    <col min="31" max="31" width="11.421875" style="3" customWidth="1"/>
    <col min="32" max="32" width="9.57421875" style="3" customWidth="1"/>
    <col min="33" max="33" width="4.140625" style="35" customWidth="1"/>
    <col min="34" max="34" width="4.00390625" style="35" customWidth="1"/>
    <col min="35" max="35" width="9.140625" style="3" customWidth="1"/>
    <col min="36" max="36" width="10.7109375" style="3" customWidth="1"/>
    <col min="37" max="37" width="9.140625" style="3" customWidth="1"/>
    <col min="38" max="38" width="5.28125" style="3" customWidth="1"/>
    <col min="39" max="39" width="4.421875" style="3" customWidth="1"/>
    <col min="40" max="45" width="9.140625" style="3" customWidth="1"/>
    <col min="46" max="46" width="11.421875" style="4" customWidth="1"/>
    <col min="47" max="47" width="9.140625" style="3" customWidth="1"/>
    <col min="48" max="48" width="11.421875" style="35" customWidth="1"/>
    <col min="49" max="49" width="9.140625" style="3" customWidth="1"/>
    <col min="50" max="50" width="10.00390625" style="3" customWidth="1"/>
    <col min="51" max="16384" width="9.140625" style="3" customWidth="1"/>
  </cols>
  <sheetData>
    <row r="1" spans="1:50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1"/>
      <c r="AD1" s="2"/>
      <c r="AE1" s="2"/>
      <c r="AF1" s="2"/>
      <c r="AG1" s="1"/>
      <c r="AH1" s="1"/>
      <c r="AI1" s="2"/>
      <c r="AJ1" s="2"/>
      <c r="AK1" s="2"/>
      <c r="AL1" s="2"/>
      <c r="AM1" s="2"/>
      <c r="AN1" s="2"/>
      <c r="AO1" s="2"/>
      <c r="AP1" s="2"/>
      <c r="AV1" s="5"/>
      <c r="AX1" s="6"/>
    </row>
    <row r="2" spans="1:50" ht="12.7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7"/>
      <c r="AA2" s="8" t="s">
        <v>2</v>
      </c>
      <c r="AB2" s="9"/>
      <c r="AC2" s="10"/>
      <c r="AD2" s="11" t="s">
        <v>13</v>
      </c>
      <c r="AE2" s="12"/>
      <c r="AF2" s="13"/>
      <c r="AG2" s="82" t="s">
        <v>10</v>
      </c>
      <c r="AH2" s="83"/>
      <c r="AI2" s="14" t="s">
        <v>14</v>
      </c>
      <c r="AJ2" s="15"/>
      <c r="AK2" s="15"/>
      <c r="AL2" s="84" t="s">
        <v>10</v>
      </c>
      <c r="AM2" s="85"/>
      <c r="AN2" s="72" t="s">
        <v>1</v>
      </c>
      <c r="AO2" s="72" t="s">
        <v>22</v>
      </c>
      <c r="AP2" s="72" t="s">
        <v>23</v>
      </c>
      <c r="AV2" s="5"/>
      <c r="AX2" s="16"/>
    </row>
    <row r="3" spans="1:54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7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7"/>
      <c r="AA3" s="18" t="s">
        <v>13</v>
      </c>
      <c r="AB3" s="19" t="s">
        <v>14</v>
      </c>
      <c r="AC3" s="10"/>
      <c r="AD3" s="20" t="s">
        <v>5</v>
      </c>
      <c r="AE3" s="21" t="s">
        <v>25</v>
      </c>
      <c r="AF3" s="22" t="s">
        <v>6</v>
      </c>
      <c r="AG3" s="78" t="s">
        <v>9</v>
      </c>
      <c r="AH3" s="79"/>
      <c r="AI3" s="23" t="s">
        <v>5</v>
      </c>
      <c r="AJ3" s="24" t="s">
        <v>25</v>
      </c>
      <c r="AK3" s="24" t="s">
        <v>6</v>
      </c>
      <c r="AL3" s="80" t="s">
        <v>9</v>
      </c>
      <c r="AM3" s="81"/>
      <c r="AN3" s="73" t="s">
        <v>19</v>
      </c>
      <c r="AO3" s="73" t="s">
        <v>9</v>
      </c>
      <c r="AP3" s="73" t="s">
        <v>9</v>
      </c>
      <c r="AR3" s="16"/>
      <c r="AS3" s="16"/>
      <c r="AT3" s="16"/>
      <c r="AV3" s="16"/>
      <c r="AX3" s="16"/>
      <c r="AZ3" s="25"/>
      <c r="BB3" s="16"/>
    </row>
    <row r="4" spans="1:54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68" t="str">
        <f>IF($K$41="House","G",$K$41)</f>
        <v>WIN</v>
      </c>
      <c r="O4" s="2"/>
      <c r="P4" s="2"/>
      <c r="Q4" s="2"/>
      <c r="R4" s="2"/>
      <c r="S4" s="2"/>
      <c r="T4" s="2"/>
      <c r="U4" s="2"/>
      <c r="V4" s="2"/>
      <c r="W4" s="2"/>
      <c r="X4" s="27">
        <v>1</v>
      </c>
      <c r="Y4" s="28" t="s">
        <v>13</v>
      </c>
      <c r="Z4" s="69">
        <f>IF(AC4="G","H","")</f>
      </c>
      <c r="AA4" s="29" t="str">
        <f>IF(AC4="G","",AC4)</f>
        <v>WIN</v>
      </c>
      <c r="AB4" s="30">
        <f>IF(AC4="G","",IF(AA4="Win","","Win"))</f>
      </c>
      <c r="AC4" s="70" t="s">
        <v>17</v>
      </c>
      <c r="AD4" s="31">
        <f>1</f>
        <v>1</v>
      </c>
      <c r="AE4" s="31">
        <f>IF(AA4&lt;&gt;"Win",$AE$51*(-AD4),$AE$51*AD4)</f>
        <v>2</v>
      </c>
      <c r="AF4" s="31">
        <f>SUM($AE$4:AE4)</f>
        <v>2</v>
      </c>
      <c r="AG4" s="71"/>
      <c r="AH4" s="71"/>
      <c r="AI4" s="32">
        <f>1</f>
        <v>1</v>
      </c>
      <c r="AJ4" s="33">
        <f>IF(AB4&lt;&gt;"Win",$AE$51*(-AI4),$AE$51*AI4)</f>
        <v>-2</v>
      </c>
      <c r="AK4" s="33">
        <f>SUM($AJ$4:AJ4)</f>
        <v>-2</v>
      </c>
      <c r="AL4" s="10"/>
      <c r="AM4" s="10"/>
      <c r="AN4" s="10">
        <f aca="true" t="shared" si="0" ref="AN4:AN48">IF(AB4="Win",AJ4,0)</f>
        <v>0</v>
      </c>
      <c r="AO4" s="10"/>
      <c r="AP4" s="10"/>
      <c r="AR4" s="35"/>
      <c r="AS4" s="35"/>
      <c r="AT4" s="36"/>
      <c r="BB4" s="35"/>
    </row>
    <row r="5" spans="1:54" ht="12.75" customHeight="1">
      <c r="A5" s="2"/>
      <c r="B5" s="2"/>
      <c r="C5" s="2"/>
      <c r="D5" s="2"/>
      <c r="E5" s="2"/>
      <c r="F5" s="2"/>
      <c r="G5" s="2"/>
      <c r="H5" s="87" t="s">
        <v>12</v>
      </c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2"/>
      <c r="U5" s="2"/>
      <c r="V5" s="2"/>
      <c r="W5" s="2"/>
      <c r="X5" s="27">
        <v>2</v>
      </c>
      <c r="Y5" s="10" t="s">
        <v>14</v>
      </c>
      <c r="Z5" s="69">
        <f aca="true" t="shared" si="1" ref="Z5:Z48">IF(AC5="G","H","")</f>
      </c>
      <c r="AA5" s="29" t="str">
        <f aca="true" t="shared" si="2" ref="AA5:AA48">IF(AC5="G","",AC5)</f>
        <v>WIN</v>
      </c>
      <c r="AB5" s="30">
        <f aca="true" t="shared" si="3" ref="AB5:AB48">IF(AC5="G","",IF(AA5="Win","","Win"))</f>
      </c>
      <c r="AC5" s="70" t="s">
        <v>17</v>
      </c>
      <c r="AD5" s="31">
        <f>ROUND(IF(AND(AA4="",AD4=1),2,IF(AND(AA4="",AD4=2),3,IF(AND(AA4="",AD4=3),5,IF(AND(AA4="",AD4=5),8,IF(AND(AA4="",AD4=8),13,IF(AND(AA4="",AD4=13),21,34))))))+IF(AND(AA4="",AD4=34),55-34,IF(AA4="",0,-34/10))+IF(AND(AA4="",AD4=55),89-34,IF(AA4="",0,-34/10))+IF(AND(AA4="",AD4=89),144-34,IF(AA4="",0,-34/10))+IF(AND(AA4="",AD4=144),233-34,IF(AA4="",0,-34/10))+IF(AND(AA4="",AD4=233),377-34,IF(AA4="",0,-34/10))+IF(AND(AA4="",AD4=377),610-34,IF(AA4="",0,-34/10))+IF(AND(AA4="",AD4=610),987-34,IF(AA4="",0,-34/10))+IF(AND(AA4="",AD4=987),1597-34,IF(AA4="",0,-34/10))+IF(AND(AA4="",AD4=1597),2584-34,IF(AA4="",0,-34/10))+IF(AND(AA4="",AD4=2584),4181-34,IF(AA4="",0,-34/10))+AG5,0)</f>
        <v>1</v>
      </c>
      <c r="AE5" s="31">
        <f aca="true" t="shared" si="4" ref="AE5:AE48">IF(AA5="",$AE$51*(-AD5),$AE$51*AD5)</f>
        <v>2</v>
      </c>
      <c r="AF5" s="31">
        <f>SUM($AE$4:AE5)</f>
        <v>4</v>
      </c>
      <c r="AG5" s="71">
        <f aca="true" t="shared" si="5" ref="AG5:AG31">IF(AND(AA4="Win",AD4=4181),2584,IF(AND(AA4="Win",AD4=2584),1597,IF(AND(AA4="Win",AD4=1597),987,IF(AND(AA4="Win",AD4=987),610,IF(AND(AA4="Win",AD4=610),377,IF(AND(AA4="Win",AD4=377),233,IF(AND(AA4="Win",AD4=233),144,AH5)))))))+IF(AND(AA4="Win",OR(AA3="Win",AA2="Win")),IF(AD4=4181,-987,0))+IF(AND(AA4="Win",OR(AA3="Win",AA2="Win")),IF(AD4=2584,-610,0))+IF(AND(AA4="Win",OR(AA3="Win",AA2="Win")),IF(AD4=1597,-377,0))+IF(AND(AA4="Win",OR(AA3="Win",AA2="Win")),IF(AD4=987,-233,0))+IF(AND(AA4="Win",OR(AA3="Win",AA2="Win")),IF(AD4=610,-144,0))+IF(AND(AA4="Win",OR(AA3="Win",AA2="Win")),IF(AD4=377,-89,0))+IF(AND(AA4="Win",OR(AA3="Win",AA2="Win")),IF(AD4=233,-55,0))+IF(AND(AA4="Win",OR(AA3="Win",AA2="Win")),IF(AD4=144,-34,0))</f>
        <v>1</v>
      </c>
      <c r="AH5" s="71">
        <f aca="true" t="shared" si="6" ref="AH5:AH27">IF(AND(AA4="Win",AD4=144),89,IF(AND(AA4="Win",AD4=89),55,IF(AND(AA4="Win",AD4=55),34,IF(AND(AA4="Win",AD4=34),21,IF(AND(AA4="Win",AD4=21),13,IF(AND(AA4="Win",AD4=13),8,IF(AND(AA4="Win",AD4=8),5,AO5)))))))+IF(AND(AA4="Win",OR(AA3="Win",AA2="Win")),IF(AD4=89,-21,0))+IF(AND(AA4="Win",OR(AA3="Win",AA2="Win")),IF(AD4=55,-13,0))+IF(AND(AA4="Win",OR(AA3="Win",AA2="Win")),IF(AD4=34,-8,0))+IF(AND(AA4="Win",OR(AA3="Win",AA2="Win")),IF(AD4=21,-5,0))+IF(AND(AA4="Win",OR(AA3="Win",AA2="Win")),IF(AD4=13,-3,0))+IF(AND(AA4="Win",OR(AA3="Win",AA2="Win")),IF(AD4=8,-2,0))+IF(AND(AA4="Win",OR(AA3="Win",AA2="Win")),IF(AD4=5,-1,0))</f>
        <v>1</v>
      </c>
      <c r="AI5" s="32">
        <f>ROUND(IF(AND(AB4="",AI4=1),2,IF(AND(AB4="",AI4=2),3,IF(AND(AB4="",AI4=3),5,IF(AND(AB4="",AI4=5),8,IF(AND(AB4="",AI4=8),13,IF(AND(AB4="",AI4=13),21,34))))))+IF(AND(AB4="",AI4=34),55-34,IF(AB4="",0,-34/10))+IF(AND(AB4="",AI4=55),89-34,IF(AB4="",0,-34/10))+IF(AND(AB4="",AI4=89),144-34,IF(AB4="",0,-34/10))+IF(AND(AB4="",AI4=144),233-34,IF(AB4="",0,-34/10))+IF(AND(AB4="",AI4=233),377-34,IF(AB4="",0,-34/10))+IF(AND(AB4="",AI4=377),610-34,IF(AB4="",0,-34/10))+IF(AND(AB4="",AI4=610),987-34,IF(AB4="",0,-34/10))+IF(AND(AB4="",AI4=987),1597-34,IF(AB4="",0,-34/10))+IF(AND(AB4="",AI4=1597),2584-34,IF(AB4="",0,-34/10))+IF(AND(AB4="",AI4=2584),4181-34,IF(AB4="",0,-34/10))+AL5,0)</f>
        <v>2</v>
      </c>
      <c r="AJ5" s="33">
        <f aca="true" t="shared" si="7" ref="AJ5:AJ48">IF(AB5="",$AE$51*(-AI5),$AE$51*AI5)</f>
        <v>-4</v>
      </c>
      <c r="AK5" s="33">
        <f>SUM($AJ$4:AJ5)</f>
        <v>-6</v>
      </c>
      <c r="AL5" s="10">
        <f>IF(AND(AB4="Win",AI4=4181),2584,IF(AND(AB4="Win",AI4=2584),1597,IF(AND(AB4="Win",AI4=1597),987,IF(AND(AB4="Win",AI4=987),610,IF(AND(AB4="Win",AI4=610),377,IF(AND(AB4="Win",AI4=377),233,IF(AND(AB4="Win",AI4=233),144,AM5)))))))+IF(AND(AB4="Win",OR(AB3="Win",AB2="Win")),IF(AI4=4181,-987,0))+IF(AND(AB4="Win",OR(AB3="Win",AB2="Win")),IF(AI4=2584,-610,0))+IF(AND(AB4="Win",OR(AB3="Win",AB2="Win")),IF(AI4=1597,-377,0))+IF(AND(AB4="Win",OR(AB3="Win",AB2="Win")),IF(AI4=987,-233,0))+IF(AND(AB4="Win",OR(AB3="Win",AB2="Win")),IF(AI4=610,-144,0))+IF(AND(AB4="Win",OR(AB3="Win",AB2="Win")),IF(AI4=377,-89,0))+IF(AND(AB4="Win",OR(AB3="Win",AB2="Win")),IF(AI4=233,-55,0))+IF(AND(AB4="Win",OR(AB3="Win",AB2="Win")),IF(AI4=144,-34,0))</f>
        <v>0</v>
      </c>
      <c r="AM5" s="10">
        <f aca="true" t="shared" si="8" ref="AM5:AM26">IF(AND(AB4="Win",AI4=144),89,IF(AND(AB4="Win",AI4=89),55,IF(AND(AB4="Win",AI4=55),34,IF(AND(AB4="Win",AI4=34),21,IF(AND(AB4="Win",AI4=21),13,IF(AND(AB4="Win",AI4=13),8,IF(AND(AB4="Win",AI4=8),5,AP5)))))))+IF(AND(AB4="Win",OR(AB3="Win",AB2="Win")),IF(AI4=89,-21,0))+IF(AND(AB4="Win",OR(AB3="Win",AB2="Win")),IF(AI4=55,-13,0))+IF(AND(AB4="Win",OR(AB3="Win",AB2="Win")),IF(AI4=34,-8,0))+IF(AND(AB4="Win",OR(AB3="Win",AB2="Win")),IF(AI4=21,-5,0))+IF(AND(AB4="Win",OR(AB3="Win",AB2="Win")),IF(AI4=13,-3,0))+IF(AND(AB4="Win",OR(AB3="Win",AB2="Win")),IF(AI4=8,-2,0))+IF(AND(AB4="Win",OR(AB3="Win",AB2="Win")),IF(AI4=5,-1,0))</f>
        <v>0</v>
      </c>
      <c r="AN5" s="10">
        <f t="shared" si="0"/>
        <v>0</v>
      </c>
      <c r="AO5" s="71">
        <f>IF(AND(AA4="Win",AD4=5),3,IF(AND(AA4="Win",AD4=3),2,IF(AND(AA4="Win",AD4=2),1,IF(AND(AA4="Win",AD4=1),1,0))))</f>
        <v>1</v>
      </c>
      <c r="AP5" s="10">
        <f>IF(AND(AB4="Win",AI4=5),3,IF(AND(AB4="Win",AI4=3),2,IF(AND(AB4="Win",AI4=2),1,IF(AND(AB4="Win",AI4=1),1,0))))</f>
        <v>0</v>
      </c>
      <c r="AR5" s="35"/>
      <c r="AS5" s="35"/>
      <c r="AT5" s="37"/>
      <c r="AX5" s="35"/>
      <c r="AZ5" s="35"/>
      <c r="BB5" s="35"/>
    </row>
    <row r="6" spans="1:54" ht="12.75">
      <c r="A6" s="2"/>
      <c r="B6" s="2"/>
      <c r="C6" s="2"/>
      <c r="D6" s="2"/>
      <c r="E6" s="2"/>
      <c r="F6" s="2"/>
      <c r="G6" s="2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2"/>
      <c r="U6" s="2"/>
      <c r="V6" s="2"/>
      <c r="W6" s="2"/>
      <c r="X6" s="27">
        <f>X4+2</f>
        <v>3</v>
      </c>
      <c r="Y6" s="28" t="s">
        <v>13</v>
      </c>
      <c r="Z6" s="69">
        <f t="shared" si="1"/>
      </c>
      <c r="AA6" s="38">
        <f t="shared" si="2"/>
      </c>
      <c r="AB6" s="39" t="str">
        <f t="shared" si="3"/>
        <v>Win</v>
      </c>
      <c r="AC6" s="70" t="s">
        <v>3</v>
      </c>
      <c r="AD6" s="40">
        <f aca="true" t="shared" si="9" ref="AD6:AD48">ROUND(IF(AND(AA5="",AD5=1),2,IF(AND(AA5="",AD5=2),3,IF(AND(AA5="",AD5=3),5,IF(AND(AA5="",AD5=5),8,IF(AND(AA5="",AD5=8),13,IF(AND(AA5="",AD5=13),21,34))))))+IF(AND(AA5="",AD5=34),55-34,IF(AA5="",0,-34/10))+IF(AND(AA5="",AD5=55),89-34,IF(AA5="",0,-34/10))+IF(AND(AA5="",AD5=89),144-34,IF(AA5="",0,-34/10))+IF(AND(AA5="",AD5=144),233-34,IF(AA5="",0,-34/10))+IF(AND(AA5="",AD5=233),377-34,IF(AA5="",0,-34/10))+IF(AND(AA5="",AD5=377),610-34,IF(AA5="",0,-34/10))+IF(AND(AA5="",AD5=610),987-34,IF(AA5="",0,-34/10))+IF(AND(AA5="",AD5=987),1597-34,IF(AA5="",0,-34/10))+IF(AND(AA5="",AD5=1597),2584-34,IF(AA5="",0,-34/10))+IF(AND(AA5="",AD5=2584),4181-34,IF(AA5="",0,-34/10))+AG6,0)</f>
        <v>1</v>
      </c>
      <c r="AE6" s="40">
        <f t="shared" si="4"/>
        <v>-2</v>
      </c>
      <c r="AF6" s="40">
        <f>SUM($AE$4:AE6)</f>
        <v>2</v>
      </c>
      <c r="AG6" s="71">
        <f t="shared" si="5"/>
        <v>1</v>
      </c>
      <c r="AH6" s="71">
        <f t="shared" si="6"/>
        <v>1</v>
      </c>
      <c r="AI6" s="41">
        <f aca="true" t="shared" si="10" ref="AI6:AI48">ROUND(IF(AND(AB5="",AI5=1),2,IF(AND(AB5="",AI5=2),3,IF(AND(AB5="",AI5=3),5,IF(AND(AB5="",AI5=5),8,IF(AND(AB5="",AI5=8),13,IF(AND(AB5="",AI5=13),21,34))))))+IF(AND(AB5="",AI5=34),55-34,IF(AB5="",0,-34/10))+IF(AND(AB5="",AI5=55),89-34,IF(AB5="",0,-34/10))+IF(AND(AB5="",AI5=89),144-34,IF(AB5="",0,-34/10))+IF(AND(AB5="",AI5=144),233-34,IF(AB5="",0,-34/10))+IF(AND(AB5="",AI5=233),377-34,IF(AB5="",0,-34/10))+IF(AND(AB5="",AI5=377),610-34,IF(AB5="",0,-34/10))+IF(AND(AB5="",AI5=610),987-34,IF(AB5="",0,-34/10))+IF(AND(AB5="",AI5=987),1597-34,IF(AB5="",0,-34/10))+IF(AND(AB5="",AI5=1597),2584-34,IF(AB5="",0,-34/10))+IF(AND(AB5="",AI5=2584),4181-34,IF(AB5="",0,-34/10))+AL6,0)</f>
        <v>3</v>
      </c>
      <c r="AJ6" s="41">
        <f t="shared" si="7"/>
        <v>6</v>
      </c>
      <c r="AK6" s="41">
        <f>SUM($AJ$4:AJ6)</f>
        <v>0</v>
      </c>
      <c r="AL6" s="10">
        <f aca="true" t="shared" si="11" ref="AL6:AL48">IF(AND(AB5="Win",AI5=4181),2584,IF(AND(AB5="Win",AI5=2584),1597,IF(AND(AB5="Win",AI5=1597),987,IF(AND(AB5="Win",AI5=987),610,IF(AND(AB5="Win",AI5=610),377,IF(AND(AB5="Win",AI5=377),233,IF(AND(AB5="Win",AI5=233),144,AM6)))))))+IF(AND(AB5="Win",OR(AB4="Win",AB3="Win")),IF(AI5=4181,-987,0))+IF(AND(AB5="Win",OR(AB4="Win",AB3="Win")),IF(AI5=2584,-610,0))+IF(AND(AB5="Win",OR(AB4="Win",AB3="Win")),IF(AI5=1597,-377,0))+IF(AND(AB5="Win",OR(AB4="Win",AB3="Win")),IF(AI5=987,-233,0))+IF(AND(AB5="Win",OR(AB4="Win",AB3="Win")),IF(AI5=610,-144,0))+IF(AND(AB5="Win",OR(AB4="Win",AB3="Win")),IF(AI5=377,-89,0))+IF(AND(AB5="Win",OR(AB4="Win",AB3="Win")),IF(AI5=233,-55,0))+IF(AND(AB5="Win",OR(AB4="Win",AB3="Win")),IF(AI5=144,-34,0))</f>
        <v>0</v>
      </c>
      <c r="AM6" s="10">
        <f t="shared" si="8"/>
        <v>0</v>
      </c>
      <c r="AN6" s="10">
        <f t="shared" si="0"/>
        <v>6</v>
      </c>
      <c r="AO6" s="71">
        <f aca="true" t="shared" si="12" ref="AO6:AO48">IF(AND(AA5="Win",AD5=5),3,IF(AND(AA5="Win",AD5=3),2,IF(AND(AA5="Win",AD5=2),1,IF(AND(AA5="Win",AD5=1),1,0))))</f>
        <v>1</v>
      </c>
      <c r="AP6" s="10">
        <f aca="true" t="shared" si="13" ref="AP6:AP48">IF(AND(AB5="Win",AI5=5),3,IF(AND(AB5="Win",AI5=3),2,IF(AND(AB5="Win",AI5=2),1,IF(AND(AB5="Win",AI5=1),1,0))))</f>
        <v>0</v>
      </c>
      <c r="AR6" s="35"/>
      <c r="AS6" s="35"/>
      <c r="AT6" s="37"/>
      <c r="AX6" s="35"/>
      <c r="AZ6" s="35"/>
      <c r="BB6" s="35"/>
    </row>
    <row r="7" spans="1:54" ht="12.75">
      <c r="A7" s="2"/>
      <c r="B7" s="2"/>
      <c r="C7" s="2"/>
      <c r="D7" s="2"/>
      <c r="E7" s="2"/>
      <c r="F7" s="2"/>
      <c r="G7" s="2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2"/>
      <c r="U7" s="2"/>
      <c r="V7" s="2"/>
      <c r="W7" s="2"/>
      <c r="X7" s="27">
        <v>4</v>
      </c>
      <c r="Y7" s="10" t="s">
        <v>14</v>
      </c>
      <c r="Z7" s="69">
        <f t="shared" si="1"/>
      </c>
      <c r="AA7" s="29" t="str">
        <f t="shared" si="2"/>
        <v>WIN</v>
      </c>
      <c r="AB7" s="30">
        <f t="shared" si="3"/>
      </c>
      <c r="AC7" s="70" t="s">
        <v>17</v>
      </c>
      <c r="AD7" s="31">
        <f t="shared" si="9"/>
        <v>2</v>
      </c>
      <c r="AE7" s="31">
        <f t="shared" si="4"/>
        <v>4</v>
      </c>
      <c r="AF7" s="31">
        <f>SUM($AE$4:AE7)</f>
        <v>6</v>
      </c>
      <c r="AG7" s="71">
        <f t="shared" si="5"/>
        <v>0</v>
      </c>
      <c r="AH7" s="71">
        <f t="shared" si="6"/>
        <v>0</v>
      </c>
      <c r="AI7" s="42">
        <f t="shared" si="10"/>
        <v>2</v>
      </c>
      <c r="AJ7" s="42">
        <f t="shared" si="7"/>
        <v>-4</v>
      </c>
      <c r="AK7" s="42">
        <f>SUM($AJ$4:AJ7)</f>
        <v>-4</v>
      </c>
      <c r="AL7" s="10">
        <f t="shared" si="11"/>
        <v>2</v>
      </c>
      <c r="AM7" s="10">
        <f t="shared" si="8"/>
        <v>2</v>
      </c>
      <c r="AN7" s="10">
        <f t="shared" si="0"/>
        <v>0</v>
      </c>
      <c r="AO7" s="71">
        <f t="shared" si="12"/>
        <v>0</v>
      </c>
      <c r="AP7" s="10">
        <f t="shared" si="13"/>
        <v>2</v>
      </c>
      <c r="AR7" s="35"/>
      <c r="AS7" s="35"/>
      <c r="AT7" s="37"/>
      <c r="AX7" s="35"/>
      <c r="AZ7" s="35"/>
      <c r="BB7" s="35"/>
    </row>
    <row r="8" spans="1:54" ht="12.75">
      <c r="A8" s="2"/>
      <c r="B8" s="2"/>
      <c r="C8" s="2"/>
      <c r="D8" s="2"/>
      <c r="E8" s="2"/>
      <c r="F8" s="2"/>
      <c r="G8" s="2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2"/>
      <c r="U8" s="2"/>
      <c r="V8" s="2"/>
      <c r="W8" s="2"/>
      <c r="X8" s="27">
        <f>X6+2</f>
        <v>5</v>
      </c>
      <c r="Y8" s="28" t="s">
        <v>13</v>
      </c>
      <c r="Z8" s="69">
        <f t="shared" si="1"/>
      </c>
      <c r="AA8" s="29" t="str">
        <f t="shared" si="2"/>
        <v>WIN</v>
      </c>
      <c r="AB8" s="30">
        <f t="shared" si="3"/>
      </c>
      <c r="AC8" s="70" t="s">
        <v>17</v>
      </c>
      <c r="AD8" s="31">
        <f t="shared" si="9"/>
        <v>1</v>
      </c>
      <c r="AE8" s="31">
        <f t="shared" si="4"/>
        <v>2</v>
      </c>
      <c r="AF8" s="31">
        <f>SUM($AE$4:AE8)</f>
        <v>8</v>
      </c>
      <c r="AG8" s="71">
        <f t="shared" si="5"/>
        <v>1</v>
      </c>
      <c r="AH8" s="71">
        <f t="shared" si="6"/>
        <v>1</v>
      </c>
      <c r="AI8" s="32">
        <f t="shared" si="10"/>
        <v>3</v>
      </c>
      <c r="AJ8" s="33">
        <f t="shared" si="7"/>
        <v>-6</v>
      </c>
      <c r="AK8" s="33">
        <f>SUM($AJ$4:AJ8)</f>
        <v>-10</v>
      </c>
      <c r="AL8" s="10">
        <f t="shared" si="11"/>
        <v>0</v>
      </c>
      <c r="AM8" s="10">
        <f t="shared" si="8"/>
        <v>0</v>
      </c>
      <c r="AN8" s="10">
        <f t="shared" si="0"/>
        <v>0</v>
      </c>
      <c r="AO8" s="71">
        <f t="shared" si="12"/>
        <v>1</v>
      </c>
      <c r="AP8" s="10">
        <f t="shared" si="13"/>
        <v>0</v>
      </c>
      <c r="AR8" s="35"/>
      <c r="AS8" s="35"/>
      <c r="AT8" s="37"/>
      <c r="AX8" s="35"/>
      <c r="AZ8" s="35"/>
      <c r="BB8" s="35"/>
    </row>
    <row r="9" spans="1:54" ht="12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43" t="s">
        <v>16</v>
      </c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7">
        <v>6</v>
      </c>
      <c r="Y9" s="10" t="s">
        <v>14</v>
      </c>
      <c r="Z9" s="69">
        <f t="shared" si="1"/>
      </c>
      <c r="AA9" s="38">
        <f t="shared" si="2"/>
      </c>
      <c r="AB9" s="39" t="str">
        <f t="shared" si="3"/>
        <v>Win</v>
      </c>
      <c r="AC9" s="70" t="s">
        <v>3</v>
      </c>
      <c r="AD9" s="40">
        <f t="shared" si="9"/>
        <v>1</v>
      </c>
      <c r="AE9" s="40">
        <f t="shared" si="4"/>
        <v>-2</v>
      </c>
      <c r="AF9" s="40">
        <f>SUM($AE$4:AE9)</f>
        <v>6</v>
      </c>
      <c r="AG9" s="71">
        <f t="shared" si="5"/>
        <v>1</v>
      </c>
      <c r="AH9" s="71">
        <f t="shared" si="6"/>
        <v>1</v>
      </c>
      <c r="AI9" s="41">
        <f t="shared" si="10"/>
        <v>5</v>
      </c>
      <c r="AJ9" s="41">
        <f t="shared" si="7"/>
        <v>10</v>
      </c>
      <c r="AK9" s="41">
        <f>SUM($AJ$4:AJ9)</f>
        <v>0</v>
      </c>
      <c r="AL9" s="10">
        <f t="shared" si="11"/>
        <v>0</v>
      </c>
      <c r="AM9" s="10">
        <f t="shared" si="8"/>
        <v>0</v>
      </c>
      <c r="AN9" s="10">
        <f t="shared" si="0"/>
        <v>10</v>
      </c>
      <c r="AO9" s="71">
        <f t="shared" si="12"/>
        <v>1</v>
      </c>
      <c r="AP9" s="10">
        <f t="shared" si="13"/>
        <v>0</v>
      </c>
      <c r="AR9" s="35"/>
      <c r="AS9" s="35"/>
      <c r="AT9" s="37"/>
      <c r="AX9" s="35"/>
      <c r="AZ9" s="35"/>
      <c r="BB9" s="35"/>
    </row>
    <row r="10" spans="1:5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7">
        <f>X8+2</f>
        <v>7</v>
      </c>
      <c r="Y10" s="28" t="s">
        <v>13</v>
      </c>
      <c r="Z10" s="69">
        <f t="shared" si="1"/>
      </c>
      <c r="AA10" s="29">
        <f t="shared" si="2"/>
      </c>
      <c r="AB10" s="30" t="str">
        <f t="shared" si="3"/>
        <v>Win</v>
      </c>
      <c r="AC10" s="70" t="s">
        <v>3</v>
      </c>
      <c r="AD10" s="31">
        <f t="shared" si="9"/>
        <v>2</v>
      </c>
      <c r="AE10" s="31">
        <f t="shared" si="4"/>
        <v>-4</v>
      </c>
      <c r="AF10" s="31">
        <f>SUM($AE$4:AE10)</f>
        <v>2</v>
      </c>
      <c r="AG10" s="71">
        <f t="shared" si="5"/>
        <v>0</v>
      </c>
      <c r="AH10" s="71">
        <f t="shared" si="6"/>
        <v>0</v>
      </c>
      <c r="AI10" s="32">
        <f t="shared" si="10"/>
        <v>3</v>
      </c>
      <c r="AJ10" s="33">
        <f t="shared" si="7"/>
        <v>6</v>
      </c>
      <c r="AK10" s="33">
        <f>SUM($AJ$4:AJ10)</f>
        <v>6</v>
      </c>
      <c r="AL10" s="10">
        <f t="shared" si="11"/>
        <v>3</v>
      </c>
      <c r="AM10" s="10">
        <f t="shared" si="8"/>
        <v>3</v>
      </c>
      <c r="AN10" s="10">
        <f t="shared" si="0"/>
        <v>6</v>
      </c>
      <c r="AO10" s="71">
        <f t="shared" si="12"/>
        <v>0</v>
      </c>
      <c r="AP10" s="10">
        <f t="shared" si="13"/>
        <v>3</v>
      </c>
      <c r="AR10" s="35"/>
      <c r="AS10" s="35"/>
      <c r="AT10" s="37"/>
      <c r="AX10" s="35"/>
      <c r="AZ10" s="35"/>
      <c r="BB10" s="35"/>
    </row>
    <row r="11" spans="1:5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89"/>
      <c r="O11" s="2"/>
      <c r="P11" s="2"/>
      <c r="Q11" s="2"/>
      <c r="R11" s="2"/>
      <c r="S11" s="2"/>
      <c r="T11" s="2"/>
      <c r="U11" s="89" t="s">
        <v>4</v>
      </c>
      <c r="V11" s="2"/>
      <c r="W11" s="2"/>
      <c r="X11" s="27">
        <v>8</v>
      </c>
      <c r="Y11" s="10" t="s">
        <v>14</v>
      </c>
      <c r="Z11" s="69">
        <f t="shared" si="1"/>
      </c>
      <c r="AA11" s="29" t="str">
        <f t="shared" si="2"/>
        <v>WIN</v>
      </c>
      <c r="AB11" s="30">
        <f t="shared" si="3"/>
      </c>
      <c r="AC11" s="70" t="s">
        <v>17</v>
      </c>
      <c r="AD11" s="31">
        <f t="shared" si="9"/>
        <v>3</v>
      </c>
      <c r="AE11" s="31">
        <f t="shared" si="4"/>
        <v>6</v>
      </c>
      <c r="AF11" s="31">
        <f>SUM($AE$4:AE11)</f>
        <v>8</v>
      </c>
      <c r="AG11" s="71">
        <f t="shared" si="5"/>
        <v>0</v>
      </c>
      <c r="AH11" s="71">
        <f t="shared" si="6"/>
        <v>0</v>
      </c>
      <c r="AI11" s="32">
        <f t="shared" si="10"/>
        <v>2</v>
      </c>
      <c r="AJ11" s="33">
        <f t="shared" si="7"/>
        <v>-4</v>
      </c>
      <c r="AK11" s="33">
        <f>SUM($AJ$4:AJ11)</f>
        <v>2</v>
      </c>
      <c r="AL11" s="10">
        <f t="shared" si="11"/>
        <v>2</v>
      </c>
      <c r="AM11" s="10">
        <f t="shared" si="8"/>
        <v>2</v>
      </c>
      <c r="AN11" s="10">
        <f t="shared" si="0"/>
        <v>0</v>
      </c>
      <c r="AO11" s="71">
        <f t="shared" si="12"/>
        <v>0</v>
      </c>
      <c r="AP11" s="10">
        <f t="shared" si="13"/>
        <v>2</v>
      </c>
      <c r="AR11" s="35"/>
      <c r="AS11" s="35"/>
      <c r="AT11" s="37"/>
      <c r="AX11" s="35"/>
      <c r="AZ11" s="35"/>
      <c r="BB11" s="35"/>
    </row>
    <row r="12" spans="1:54" ht="12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90"/>
      <c r="O12" s="2"/>
      <c r="P12" s="2"/>
      <c r="Q12" s="2"/>
      <c r="R12" s="2"/>
      <c r="S12" s="2"/>
      <c r="T12" s="2"/>
      <c r="U12" s="90"/>
      <c r="V12" s="2"/>
      <c r="W12" s="2"/>
      <c r="X12" s="27">
        <f>X10+2</f>
        <v>9</v>
      </c>
      <c r="Y12" s="28" t="s">
        <v>13</v>
      </c>
      <c r="Z12" s="69">
        <f t="shared" si="1"/>
      </c>
      <c r="AA12" s="38">
        <f t="shared" si="2"/>
      </c>
      <c r="AB12" s="39" t="str">
        <f t="shared" si="3"/>
        <v>Win</v>
      </c>
      <c r="AC12" s="70" t="s">
        <v>3</v>
      </c>
      <c r="AD12" s="40">
        <f t="shared" si="9"/>
        <v>2</v>
      </c>
      <c r="AE12" s="40">
        <f t="shared" si="4"/>
        <v>-4</v>
      </c>
      <c r="AF12" s="40">
        <f>SUM($AE$4:AE12)</f>
        <v>4</v>
      </c>
      <c r="AG12" s="71">
        <f t="shared" si="5"/>
        <v>2</v>
      </c>
      <c r="AH12" s="71">
        <f t="shared" si="6"/>
        <v>2</v>
      </c>
      <c r="AI12" s="41">
        <f t="shared" si="10"/>
        <v>3</v>
      </c>
      <c r="AJ12" s="41">
        <f t="shared" si="7"/>
        <v>6</v>
      </c>
      <c r="AK12" s="41">
        <f>SUM($AJ$4:AJ12)</f>
        <v>8</v>
      </c>
      <c r="AL12" s="10">
        <f t="shared" si="11"/>
        <v>0</v>
      </c>
      <c r="AM12" s="10">
        <f t="shared" si="8"/>
        <v>0</v>
      </c>
      <c r="AN12" s="10">
        <f t="shared" si="0"/>
        <v>6</v>
      </c>
      <c r="AO12" s="71">
        <f t="shared" si="12"/>
        <v>2</v>
      </c>
      <c r="AP12" s="10">
        <f t="shared" si="13"/>
        <v>0</v>
      </c>
      <c r="AR12" s="35"/>
      <c r="AS12" s="35"/>
      <c r="AT12" s="37"/>
      <c r="AX12" s="35"/>
      <c r="AZ12" s="35"/>
      <c r="BB12" s="35"/>
    </row>
    <row r="13" spans="1:54" ht="12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90"/>
      <c r="O13" s="2"/>
      <c r="P13" s="2"/>
      <c r="Q13" s="2"/>
      <c r="R13" s="2"/>
      <c r="S13" s="2"/>
      <c r="T13" s="2"/>
      <c r="U13" s="90"/>
      <c r="V13" s="2"/>
      <c r="W13" s="2"/>
      <c r="X13" s="27">
        <v>10</v>
      </c>
      <c r="Y13" s="10" t="s">
        <v>14</v>
      </c>
      <c r="Z13" s="69">
        <f t="shared" si="1"/>
      </c>
      <c r="AA13" s="29">
        <f t="shared" si="2"/>
      </c>
      <c r="AB13" s="30" t="str">
        <f t="shared" si="3"/>
        <v>Win</v>
      </c>
      <c r="AC13" s="70" t="s">
        <v>3</v>
      </c>
      <c r="AD13" s="31">
        <f t="shared" si="9"/>
        <v>3</v>
      </c>
      <c r="AE13" s="31">
        <f t="shared" si="4"/>
        <v>-6</v>
      </c>
      <c r="AF13" s="31">
        <f>SUM($AE$4:AE13)</f>
        <v>-2</v>
      </c>
      <c r="AG13" s="71">
        <f t="shared" si="5"/>
        <v>0</v>
      </c>
      <c r="AH13" s="71">
        <f t="shared" si="6"/>
        <v>0</v>
      </c>
      <c r="AI13" s="32">
        <f t="shared" si="10"/>
        <v>2</v>
      </c>
      <c r="AJ13" s="33">
        <f t="shared" si="7"/>
        <v>4</v>
      </c>
      <c r="AK13" s="33">
        <f>SUM($AJ$4:AJ13)</f>
        <v>12</v>
      </c>
      <c r="AL13" s="10">
        <f t="shared" si="11"/>
        <v>2</v>
      </c>
      <c r="AM13" s="10">
        <f t="shared" si="8"/>
        <v>2</v>
      </c>
      <c r="AN13" s="10">
        <f t="shared" si="0"/>
        <v>4</v>
      </c>
      <c r="AO13" s="71">
        <f t="shared" si="12"/>
        <v>0</v>
      </c>
      <c r="AP13" s="10">
        <f t="shared" si="13"/>
        <v>2</v>
      </c>
      <c r="AR13" s="35"/>
      <c r="AS13" s="35"/>
      <c r="AT13" s="37"/>
      <c r="AX13" s="35"/>
      <c r="AZ13" s="35"/>
      <c r="BB13" s="35"/>
    </row>
    <row r="14" spans="1:54" ht="12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90"/>
      <c r="O14" s="2"/>
      <c r="P14" s="2"/>
      <c r="Q14" s="2"/>
      <c r="R14" s="2"/>
      <c r="S14" s="2"/>
      <c r="T14" s="2"/>
      <c r="U14" s="90"/>
      <c r="V14" s="2"/>
      <c r="W14" s="2"/>
      <c r="X14" s="27">
        <f>X12+2</f>
        <v>11</v>
      </c>
      <c r="Y14" s="10" t="s">
        <v>14</v>
      </c>
      <c r="Z14" s="69">
        <f t="shared" si="1"/>
      </c>
      <c r="AA14" s="29">
        <f t="shared" si="2"/>
      </c>
      <c r="AB14" s="30" t="str">
        <f t="shared" si="3"/>
        <v>Win</v>
      </c>
      <c r="AC14" s="70" t="s">
        <v>3</v>
      </c>
      <c r="AD14" s="31">
        <f t="shared" si="9"/>
        <v>5</v>
      </c>
      <c r="AE14" s="31">
        <f t="shared" si="4"/>
        <v>-10</v>
      </c>
      <c r="AF14" s="31">
        <f>SUM($AE$4:AE14)</f>
        <v>-12</v>
      </c>
      <c r="AG14" s="71">
        <f t="shared" si="5"/>
        <v>0</v>
      </c>
      <c r="AH14" s="71">
        <f t="shared" si="6"/>
        <v>0</v>
      </c>
      <c r="AI14" s="32">
        <f t="shared" si="10"/>
        <v>1</v>
      </c>
      <c r="AJ14" s="33">
        <f t="shared" si="7"/>
        <v>2</v>
      </c>
      <c r="AK14" s="33">
        <f>SUM($AJ$4:AJ14)</f>
        <v>14</v>
      </c>
      <c r="AL14" s="10">
        <f t="shared" si="11"/>
        <v>1</v>
      </c>
      <c r="AM14" s="10">
        <f t="shared" si="8"/>
        <v>1</v>
      </c>
      <c r="AN14" s="10">
        <f t="shared" si="0"/>
        <v>2</v>
      </c>
      <c r="AO14" s="71">
        <f t="shared" si="12"/>
        <v>0</v>
      </c>
      <c r="AP14" s="10">
        <f t="shared" si="13"/>
        <v>1</v>
      </c>
      <c r="AR14" s="35"/>
      <c r="AS14" s="35"/>
      <c r="AT14" s="37"/>
      <c r="AX14" s="35"/>
      <c r="AZ14" s="35"/>
      <c r="BB14" s="35"/>
    </row>
    <row r="15" spans="1:54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90"/>
      <c r="O15" s="2"/>
      <c r="P15" s="2"/>
      <c r="Q15" s="2"/>
      <c r="R15" s="2"/>
      <c r="S15" s="2"/>
      <c r="T15" s="2"/>
      <c r="U15" s="90"/>
      <c r="V15" s="2"/>
      <c r="W15" s="2"/>
      <c r="X15" s="27">
        <v>12</v>
      </c>
      <c r="Y15" s="28" t="s">
        <v>13</v>
      </c>
      <c r="Z15" s="69">
        <f t="shared" si="1"/>
      </c>
      <c r="AA15" s="38">
        <f t="shared" si="2"/>
      </c>
      <c r="AB15" s="39" t="str">
        <f t="shared" si="3"/>
        <v>Win</v>
      </c>
      <c r="AC15" s="70" t="s">
        <v>3</v>
      </c>
      <c r="AD15" s="40">
        <f t="shared" si="9"/>
        <v>8</v>
      </c>
      <c r="AE15" s="40">
        <f t="shared" si="4"/>
        <v>-16</v>
      </c>
      <c r="AF15" s="40">
        <f>SUM($AE$4:AE15)</f>
        <v>-28</v>
      </c>
      <c r="AG15" s="71">
        <f t="shared" si="5"/>
        <v>0</v>
      </c>
      <c r="AH15" s="71">
        <f t="shared" si="6"/>
        <v>0</v>
      </c>
      <c r="AI15" s="41">
        <f t="shared" si="10"/>
        <v>1</v>
      </c>
      <c r="AJ15" s="41">
        <f t="shared" si="7"/>
        <v>2</v>
      </c>
      <c r="AK15" s="41">
        <f>SUM($AJ$4:AJ15)</f>
        <v>16</v>
      </c>
      <c r="AL15" s="10">
        <f t="shared" si="11"/>
        <v>1</v>
      </c>
      <c r="AM15" s="10">
        <f t="shared" si="8"/>
        <v>1</v>
      </c>
      <c r="AN15" s="10">
        <f t="shared" si="0"/>
        <v>2</v>
      </c>
      <c r="AO15" s="71">
        <f t="shared" si="12"/>
        <v>0</v>
      </c>
      <c r="AP15" s="10">
        <f t="shared" si="13"/>
        <v>1</v>
      </c>
      <c r="AR15" s="35"/>
      <c r="AS15" s="35"/>
      <c r="AT15" s="37"/>
      <c r="AX15" s="35"/>
      <c r="AZ15" s="35"/>
      <c r="BB15" s="35"/>
    </row>
    <row r="16" spans="1:54" ht="12.7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90"/>
      <c r="O16" s="2"/>
      <c r="P16" s="2"/>
      <c r="Q16" s="2"/>
      <c r="R16" s="2"/>
      <c r="S16" s="2"/>
      <c r="T16" s="2"/>
      <c r="U16" s="90"/>
      <c r="V16" s="2"/>
      <c r="W16" s="2"/>
      <c r="X16" s="27">
        <f>X14+2</f>
        <v>13</v>
      </c>
      <c r="Y16" s="10" t="s">
        <v>14</v>
      </c>
      <c r="Z16" s="69">
        <f t="shared" si="1"/>
      </c>
      <c r="AA16" s="29" t="str">
        <f t="shared" si="2"/>
        <v>WIN</v>
      </c>
      <c r="AB16" s="30">
        <f t="shared" si="3"/>
      </c>
      <c r="AC16" s="70" t="s">
        <v>17</v>
      </c>
      <c r="AD16" s="31">
        <f t="shared" si="9"/>
        <v>13</v>
      </c>
      <c r="AE16" s="31">
        <f t="shared" si="4"/>
        <v>26</v>
      </c>
      <c r="AF16" s="31">
        <f>SUM($AE$4:AE16)</f>
        <v>-2</v>
      </c>
      <c r="AG16" s="71">
        <f t="shared" si="5"/>
        <v>0</v>
      </c>
      <c r="AH16" s="71">
        <f t="shared" si="6"/>
        <v>0</v>
      </c>
      <c r="AI16" s="32">
        <f t="shared" si="10"/>
        <v>1</v>
      </c>
      <c r="AJ16" s="33">
        <f t="shared" si="7"/>
        <v>-2</v>
      </c>
      <c r="AK16" s="33">
        <f>SUM($AJ$4:AJ16)</f>
        <v>14</v>
      </c>
      <c r="AL16" s="10">
        <f t="shared" si="11"/>
        <v>1</v>
      </c>
      <c r="AM16" s="10">
        <f t="shared" si="8"/>
        <v>1</v>
      </c>
      <c r="AN16" s="10">
        <f t="shared" si="0"/>
        <v>0</v>
      </c>
      <c r="AO16" s="71">
        <f t="shared" si="12"/>
        <v>0</v>
      </c>
      <c r="AP16" s="10">
        <f t="shared" si="13"/>
        <v>1</v>
      </c>
      <c r="AR16" s="35"/>
      <c r="AS16" s="35"/>
      <c r="AT16" s="37"/>
      <c r="AX16" s="35"/>
      <c r="AZ16" s="35"/>
      <c r="BB16" s="35"/>
    </row>
    <row r="17" spans="1:54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90"/>
      <c r="O17" s="2"/>
      <c r="P17" s="2"/>
      <c r="Q17" s="2"/>
      <c r="R17" s="2"/>
      <c r="S17" s="2"/>
      <c r="T17" s="2"/>
      <c r="U17" s="90"/>
      <c r="V17" s="2"/>
      <c r="W17" s="2"/>
      <c r="X17" s="27">
        <v>14</v>
      </c>
      <c r="Y17" s="28" t="s">
        <v>13</v>
      </c>
      <c r="Z17" s="69">
        <f t="shared" si="1"/>
      </c>
      <c r="AA17" s="29">
        <f t="shared" si="2"/>
      </c>
      <c r="AB17" s="30" t="str">
        <f t="shared" si="3"/>
        <v>Win</v>
      </c>
      <c r="AC17" s="70" t="s">
        <v>3</v>
      </c>
      <c r="AD17" s="31">
        <f t="shared" si="9"/>
        <v>8</v>
      </c>
      <c r="AE17" s="31">
        <f t="shared" si="4"/>
        <v>-16</v>
      </c>
      <c r="AF17" s="31">
        <f>SUM($AE$4:AE17)</f>
        <v>-18</v>
      </c>
      <c r="AG17" s="71">
        <f t="shared" si="5"/>
        <v>8</v>
      </c>
      <c r="AH17" s="71">
        <f t="shared" si="6"/>
        <v>8</v>
      </c>
      <c r="AI17" s="32">
        <f t="shared" si="10"/>
        <v>2</v>
      </c>
      <c r="AJ17" s="33">
        <f t="shared" si="7"/>
        <v>4</v>
      </c>
      <c r="AK17" s="33">
        <f>SUM($AJ$4:AJ17)</f>
        <v>18</v>
      </c>
      <c r="AL17" s="10">
        <f t="shared" si="11"/>
        <v>0</v>
      </c>
      <c r="AM17" s="10">
        <f t="shared" si="8"/>
        <v>0</v>
      </c>
      <c r="AN17" s="10">
        <f t="shared" si="0"/>
        <v>4</v>
      </c>
      <c r="AO17" s="71">
        <f t="shared" si="12"/>
        <v>0</v>
      </c>
      <c r="AP17" s="10">
        <f t="shared" si="13"/>
        <v>0</v>
      </c>
      <c r="AR17" s="35"/>
      <c r="AS17" s="35"/>
      <c r="AT17" s="37"/>
      <c r="AX17" s="35"/>
      <c r="AZ17" s="35"/>
      <c r="BB17" s="35"/>
    </row>
    <row r="18" spans="1:54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90"/>
      <c r="O18" s="2"/>
      <c r="P18" s="2"/>
      <c r="Q18" s="2"/>
      <c r="R18" s="2"/>
      <c r="S18" s="2"/>
      <c r="T18" s="2"/>
      <c r="U18" s="90"/>
      <c r="V18" s="2"/>
      <c r="W18" s="2"/>
      <c r="X18" s="27">
        <f>X16+2</f>
        <v>15</v>
      </c>
      <c r="Y18" s="10" t="s">
        <v>14</v>
      </c>
      <c r="Z18" s="69">
        <f t="shared" si="1"/>
      </c>
      <c r="AA18" s="44" t="str">
        <f t="shared" si="2"/>
        <v>WIN</v>
      </c>
      <c r="AB18" s="45">
        <f t="shared" si="3"/>
      </c>
      <c r="AC18" s="70" t="s">
        <v>17</v>
      </c>
      <c r="AD18" s="46">
        <f t="shared" si="9"/>
        <v>13</v>
      </c>
      <c r="AE18" s="46">
        <f t="shared" si="4"/>
        <v>26</v>
      </c>
      <c r="AF18" s="46">
        <f>SUM($AE$4:AE18)</f>
        <v>8</v>
      </c>
      <c r="AG18" s="71">
        <f t="shared" si="5"/>
        <v>0</v>
      </c>
      <c r="AH18" s="71">
        <f t="shared" si="6"/>
        <v>0</v>
      </c>
      <c r="AI18" s="47">
        <f t="shared" si="10"/>
        <v>1</v>
      </c>
      <c r="AJ18" s="47">
        <f t="shared" si="7"/>
        <v>-2</v>
      </c>
      <c r="AK18" s="47">
        <f>SUM($AJ$4:AJ18)</f>
        <v>16</v>
      </c>
      <c r="AL18" s="10">
        <f t="shared" si="11"/>
        <v>1</v>
      </c>
      <c r="AM18" s="10">
        <f t="shared" si="8"/>
        <v>1</v>
      </c>
      <c r="AN18" s="10">
        <f t="shared" si="0"/>
        <v>0</v>
      </c>
      <c r="AO18" s="71">
        <f t="shared" si="12"/>
        <v>0</v>
      </c>
      <c r="AP18" s="10">
        <f t="shared" si="13"/>
        <v>1</v>
      </c>
      <c r="AR18" s="35"/>
      <c r="AS18" s="35"/>
      <c r="AT18" s="37"/>
      <c r="AX18" s="35"/>
      <c r="AZ18" s="35"/>
      <c r="BB18" s="35"/>
    </row>
    <row r="19" spans="1:54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90"/>
      <c r="O19" s="2"/>
      <c r="P19" s="2"/>
      <c r="Q19" s="2"/>
      <c r="R19" s="2"/>
      <c r="S19" s="2"/>
      <c r="T19" s="2"/>
      <c r="U19" s="90"/>
      <c r="V19" s="2"/>
      <c r="W19" s="2"/>
      <c r="X19" s="27">
        <v>16</v>
      </c>
      <c r="Y19" s="28" t="s">
        <v>13</v>
      </c>
      <c r="Z19" s="69">
        <f t="shared" si="1"/>
      </c>
      <c r="AA19" s="29" t="str">
        <f t="shared" si="2"/>
        <v>WIN</v>
      </c>
      <c r="AB19" s="30">
        <f t="shared" si="3"/>
      </c>
      <c r="AC19" s="70" t="s">
        <v>17</v>
      </c>
      <c r="AD19" s="31">
        <f t="shared" si="9"/>
        <v>5</v>
      </c>
      <c r="AE19" s="31">
        <f t="shared" si="4"/>
        <v>10</v>
      </c>
      <c r="AF19" s="31">
        <f>SUM($AE$4:AE19)</f>
        <v>18</v>
      </c>
      <c r="AG19" s="71">
        <f t="shared" si="5"/>
        <v>5</v>
      </c>
      <c r="AH19" s="71">
        <f t="shared" si="6"/>
        <v>5</v>
      </c>
      <c r="AI19" s="32">
        <f t="shared" si="10"/>
        <v>2</v>
      </c>
      <c r="AJ19" s="33">
        <f t="shared" si="7"/>
        <v>-4</v>
      </c>
      <c r="AK19" s="33">
        <f>SUM($AJ$4:AJ19)</f>
        <v>12</v>
      </c>
      <c r="AL19" s="10">
        <f t="shared" si="11"/>
        <v>0</v>
      </c>
      <c r="AM19" s="10">
        <f t="shared" si="8"/>
        <v>0</v>
      </c>
      <c r="AN19" s="10">
        <f t="shared" si="0"/>
        <v>0</v>
      </c>
      <c r="AO19" s="71">
        <f t="shared" si="12"/>
        <v>0</v>
      </c>
      <c r="AP19" s="10">
        <f t="shared" si="13"/>
        <v>0</v>
      </c>
      <c r="AR19" s="35"/>
      <c r="AS19" s="35"/>
      <c r="AT19" s="37"/>
      <c r="AX19" s="35"/>
      <c r="AZ19" s="35"/>
      <c r="BB19" s="35"/>
    </row>
    <row r="20" spans="1:54" ht="12.7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48"/>
      <c r="O20" s="2"/>
      <c r="P20" s="2"/>
      <c r="Q20" s="2"/>
      <c r="R20" s="2"/>
      <c r="S20" s="2"/>
      <c r="T20" s="2"/>
      <c r="U20" s="48">
        <v>1</v>
      </c>
      <c r="V20" s="2"/>
      <c r="W20" s="2"/>
      <c r="X20" s="27">
        <f>X18+2</f>
        <v>17</v>
      </c>
      <c r="Y20" s="10" t="s">
        <v>14</v>
      </c>
      <c r="Z20" s="69">
        <f t="shared" si="1"/>
      </c>
      <c r="AA20" s="29" t="str">
        <f t="shared" si="2"/>
        <v>WIN</v>
      </c>
      <c r="AB20" s="30">
        <f t="shared" si="3"/>
      </c>
      <c r="AC20" s="70" t="s">
        <v>17</v>
      </c>
      <c r="AD20" s="31">
        <f t="shared" si="9"/>
        <v>2</v>
      </c>
      <c r="AE20" s="31">
        <f t="shared" si="4"/>
        <v>4</v>
      </c>
      <c r="AF20" s="31">
        <f>SUM($AE$4:AE20)</f>
        <v>22</v>
      </c>
      <c r="AG20" s="71">
        <f t="shared" si="5"/>
        <v>2</v>
      </c>
      <c r="AH20" s="71">
        <f t="shared" si="6"/>
        <v>2</v>
      </c>
      <c r="AI20" s="32">
        <f t="shared" si="10"/>
        <v>3</v>
      </c>
      <c r="AJ20" s="33">
        <f t="shared" si="7"/>
        <v>-6</v>
      </c>
      <c r="AK20" s="33">
        <f>SUM($AJ$4:AJ20)</f>
        <v>6</v>
      </c>
      <c r="AL20" s="10">
        <f t="shared" si="11"/>
        <v>0</v>
      </c>
      <c r="AM20" s="10">
        <f t="shared" si="8"/>
        <v>0</v>
      </c>
      <c r="AN20" s="10">
        <f t="shared" si="0"/>
        <v>0</v>
      </c>
      <c r="AO20" s="71">
        <f t="shared" si="12"/>
        <v>3</v>
      </c>
      <c r="AP20" s="10">
        <f t="shared" si="13"/>
        <v>0</v>
      </c>
      <c r="AR20" s="35"/>
      <c r="AS20" s="35"/>
      <c r="AT20" s="37"/>
      <c r="AX20" s="35"/>
      <c r="AZ20" s="35"/>
      <c r="BB20" s="35"/>
    </row>
    <row r="21" spans="1:54" ht="13.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48"/>
      <c r="O21" s="2"/>
      <c r="P21" s="2"/>
      <c r="Q21" s="2"/>
      <c r="R21" s="2"/>
      <c r="S21" s="2"/>
      <c r="T21" s="2"/>
      <c r="U21" s="48">
        <v>2</v>
      </c>
      <c r="V21" s="2"/>
      <c r="W21" s="2"/>
      <c r="X21" s="27">
        <v>18</v>
      </c>
      <c r="Y21" s="28" t="s">
        <v>13</v>
      </c>
      <c r="Z21" s="69">
        <f t="shared" si="1"/>
      </c>
      <c r="AA21" s="38" t="str">
        <f t="shared" si="2"/>
        <v>WIN</v>
      </c>
      <c r="AB21" s="39">
        <f t="shared" si="3"/>
      </c>
      <c r="AC21" s="70" t="s">
        <v>17</v>
      </c>
      <c r="AD21" s="40">
        <f t="shared" si="9"/>
        <v>1</v>
      </c>
      <c r="AE21" s="40">
        <f t="shared" si="4"/>
        <v>2</v>
      </c>
      <c r="AF21" s="40">
        <f>SUM($AE$4:AE21)</f>
        <v>24</v>
      </c>
      <c r="AG21" s="71">
        <f t="shared" si="5"/>
        <v>1</v>
      </c>
      <c r="AH21" s="71">
        <f t="shared" si="6"/>
        <v>1</v>
      </c>
      <c r="AI21" s="41">
        <f t="shared" si="10"/>
        <v>5</v>
      </c>
      <c r="AJ21" s="41">
        <f t="shared" si="7"/>
        <v>-10</v>
      </c>
      <c r="AK21" s="41">
        <f>SUM($AJ$4:AJ21)</f>
        <v>-4</v>
      </c>
      <c r="AL21" s="10">
        <f t="shared" si="11"/>
        <v>0</v>
      </c>
      <c r="AM21" s="10">
        <f t="shared" si="8"/>
        <v>0</v>
      </c>
      <c r="AN21" s="10">
        <f t="shared" si="0"/>
        <v>0</v>
      </c>
      <c r="AO21" s="71">
        <f t="shared" si="12"/>
        <v>1</v>
      </c>
      <c r="AP21" s="10">
        <f t="shared" si="13"/>
        <v>0</v>
      </c>
      <c r="AR21" s="35"/>
      <c r="AS21" s="35"/>
      <c r="AT21" s="37"/>
      <c r="AX21" s="35"/>
      <c r="AZ21" s="35"/>
      <c r="BB21" s="35"/>
    </row>
    <row r="22" spans="1:54" ht="12.7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48"/>
      <c r="O22" s="2"/>
      <c r="P22" s="2"/>
      <c r="Q22" s="2"/>
      <c r="R22" s="2"/>
      <c r="S22" s="2"/>
      <c r="T22" s="2"/>
      <c r="U22" s="48">
        <f>U21+U20</f>
        <v>3</v>
      </c>
      <c r="V22" s="2"/>
      <c r="W22" s="2"/>
      <c r="X22" s="27">
        <f>X20+2</f>
        <v>19</v>
      </c>
      <c r="Y22" s="28" t="s">
        <v>13</v>
      </c>
      <c r="Z22" s="69">
        <f t="shared" si="1"/>
      </c>
      <c r="AA22" s="29" t="str">
        <f t="shared" si="2"/>
        <v>WIN</v>
      </c>
      <c r="AB22" s="30">
        <f t="shared" si="3"/>
      </c>
      <c r="AC22" s="70" t="s">
        <v>17</v>
      </c>
      <c r="AD22" s="31">
        <f t="shared" si="9"/>
        <v>1</v>
      </c>
      <c r="AE22" s="31">
        <f t="shared" si="4"/>
        <v>2</v>
      </c>
      <c r="AF22" s="31">
        <f>SUM($AE$4:AE22)</f>
        <v>26</v>
      </c>
      <c r="AG22" s="71">
        <f t="shared" si="5"/>
        <v>1</v>
      </c>
      <c r="AH22" s="71">
        <f t="shared" si="6"/>
        <v>1</v>
      </c>
      <c r="AI22" s="32">
        <f t="shared" si="10"/>
        <v>8</v>
      </c>
      <c r="AJ22" s="33">
        <f t="shared" si="7"/>
        <v>-16</v>
      </c>
      <c r="AK22" s="33">
        <f>SUM($AJ$4:AJ22)</f>
        <v>-20</v>
      </c>
      <c r="AL22" s="10">
        <f t="shared" si="11"/>
        <v>0</v>
      </c>
      <c r="AM22" s="10">
        <f t="shared" si="8"/>
        <v>0</v>
      </c>
      <c r="AN22" s="10">
        <f t="shared" si="0"/>
        <v>0</v>
      </c>
      <c r="AO22" s="71">
        <f t="shared" si="12"/>
        <v>1</v>
      </c>
      <c r="AP22" s="10">
        <f t="shared" si="13"/>
        <v>0</v>
      </c>
      <c r="AR22" s="35"/>
      <c r="AS22" s="35"/>
      <c r="AT22" s="37"/>
      <c r="AX22" s="35"/>
      <c r="AZ22" s="35"/>
      <c r="BB22" s="35"/>
    </row>
    <row r="23" spans="1:54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48"/>
      <c r="O23" s="2"/>
      <c r="P23" s="2"/>
      <c r="Q23" s="2"/>
      <c r="R23" s="2"/>
      <c r="S23" s="2"/>
      <c r="T23" s="2"/>
      <c r="U23" s="48">
        <f aca="true" t="shared" si="14" ref="U23:U37">U22+U21</f>
        <v>5</v>
      </c>
      <c r="V23" s="2"/>
      <c r="W23" s="2"/>
      <c r="X23" s="27">
        <v>20</v>
      </c>
      <c r="Y23" s="10" t="s">
        <v>14</v>
      </c>
      <c r="Z23" s="69">
        <f t="shared" si="1"/>
      </c>
      <c r="AA23" s="29" t="str">
        <f t="shared" si="2"/>
        <v>WIN</v>
      </c>
      <c r="AB23" s="30">
        <f t="shared" si="3"/>
      </c>
      <c r="AC23" s="70" t="s">
        <v>17</v>
      </c>
      <c r="AD23" s="31">
        <f t="shared" si="9"/>
        <v>1</v>
      </c>
      <c r="AE23" s="31">
        <f t="shared" si="4"/>
        <v>2</v>
      </c>
      <c r="AF23" s="31">
        <f>SUM($AE$4:AE23)</f>
        <v>28</v>
      </c>
      <c r="AG23" s="71">
        <f t="shared" si="5"/>
        <v>1</v>
      </c>
      <c r="AH23" s="71">
        <f t="shared" si="6"/>
        <v>1</v>
      </c>
      <c r="AI23" s="32">
        <f t="shared" si="10"/>
        <v>13</v>
      </c>
      <c r="AJ23" s="33">
        <f t="shared" si="7"/>
        <v>-26</v>
      </c>
      <c r="AK23" s="33">
        <f>SUM($AJ$4:AJ23)</f>
        <v>-46</v>
      </c>
      <c r="AL23" s="10">
        <f t="shared" si="11"/>
        <v>0</v>
      </c>
      <c r="AM23" s="10">
        <f t="shared" si="8"/>
        <v>0</v>
      </c>
      <c r="AN23" s="10">
        <f t="shared" si="0"/>
        <v>0</v>
      </c>
      <c r="AO23" s="71">
        <f t="shared" si="12"/>
        <v>1</v>
      </c>
      <c r="AP23" s="10">
        <f t="shared" si="13"/>
        <v>0</v>
      </c>
      <c r="AR23" s="35"/>
      <c r="AS23" s="35"/>
      <c r="AT23" s="37"/>
      <c r="AX23" s="35"/>
      <c r="AZ23" s="35"/>
      <c r="BB23" s="35"/>
    </row>
    <row r="24" spans="1:54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48"/>
      <c r="O24" s="2"/>
      <c r="P24" s="2"/>
      <c r="Q24" s="2"/>
      <c r="R24" s="2"/>
      <c r="S24" s="2"/>
      <c r="T24" s="2"/>
      <c r="U24" s="48">
        <f t="shared" si="14"/>
        <v>8</v>
      </c>
      <c r="V24" s="2"/>
      <c r="W24" s="2"/>
      <c r="X24" s="27">
        <f>X22+2</f>
        <v>21</v>
      </c>
      <c r="Y24" s="28" t="s">
        <v>13</v>
      </c>
      <c r="Z24" s="69">
        <f t="shared" si="1"/>
      </c>
      <c r="AA24" s="38">
        <f t="shared" si="2"/>
      </c>
      <c r="AB24" s="39" t="str">
        <f t="shared" si="3"/>
        <v>Win</v>
      </c>
      <c r="AC24" s="70" t="s">
        <v>3</v>
      </c>
      <c r="AD24" s="40">
        <f t="shared" si="9"/>
        <v>1</v>
      </c>
      <c r="AE24" s="40">
        <f t="shared" si="4"/>
        <v>-2</v>
      </c>
      <c r="AF24" s="40">
        <f>SUM($AE$4:AE24)</f>
        <v>26</v>
      </c>
      <c r="AG24" s="71">
        <f t="shared" si="5"/>
        <v>1</v>
      </c>
      <c r="AH24" s="71">
        <f t="shared" si="6"/>
        <v>1</v>
      </c>
      <c r="AI24" s="41">
        <f t="shared" si="10"/>
        <v>21</v>
      </c>
      <c r="AJ24" s="41">
        <f t="shared" si="7"/>
        <v>42</v>
      </c>
      <c r="AK24" s="41">
        <f>SUM($AJ$4:AJ24)</f>
        <v>-4</v>
      </c>
      <c r="AL24" s="10">
        <f t="shared" si="11"/>
        <v>0</v>
      </c>
      <c r="AM24" s="10">
        <f t="shared" si="8"/>
        <v>0</v>
      </c>
      <c r="AN24" s="10">
        <f t="shared" si="0"/>
        <v>42</v>
      </c>
      <c r="AO24" s="71">
        <f t="shared" si="12"/>
        <v>1</v>
      </c>
      <c r="AP24" s="10">
        <f t="shared" si="13"/>
        <v>0</v>
      </c>
      <c r="AR24" s="35"/>
      <c r="AS24" s="35"/>
      <c r="AT24" s="37"/>
      <c r="AX24" s="35"/>
      <c r="AZ24" s="35"/>
      <c r="BB24" s="35"/>
    </row>
    <row r="25" spans="1:54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48"/>
      <c r="O25" s="2"/>
      <c r="P25" s="2"/>
      <c r="Q25" s="2"/>
      <c r="R25" s="2"/>
      <c r="S25" s="2"/>
      <c r="T25" s="2"/>
      <c r="U25" s="48">
        <f t="shared" si="14"/>
        <v>13</v>
      </c>
      <c r="V25" s="2"/>
      <c r="W25" s="2"/>
      <c r="X25" s="27">
        <v>22</v>
      </c>
      <c r="Y25" s="10" t="s">
        <v>14</v>
      </c>
      <c r="Z25" s="69">
        <f t="shared" si="1"/>
      </c>
      <c r="AA25" s="29" t="str">
        <f t="shared" si="2"/>
        <v>WIN</v>
      </c>
      <c r="AB25" s="30">
        <f t="shared" si="3"/>
      </c>
      <c r="AC25" s="70" t="s">
        <v>17</v>
      </c>
      <c r="AD25" s="31">
        <f t="shared" si="9"/>
        <v>2</v>
      </c>
      <c r="AE25" s="31">
        <f t="shared" si="4"/>
        <v>4</v>
      </c>
      <c r="AF25" s="31">
        <f>SUM($AE$4:AE25)</f>
        <v>30</v>
      </c>
      <c r="AG25" s="71">
        <f t="shared" si="5"/>
        <v>0</v>
      </c>
      <c r="AH25" s="71">
        <f t="shared" si="6"/>
        <v>0</v>
      </c>
      <c r="AI25" s="32">
        <f t="shared" si="10"/>
        <v>13</v>
      </c>
      <c r="AJ25" s="33">
        <f t="shared" si="7"/>
        <v>-26</v>
      </c>
      <c r="AK25" s="33">
        <f>SUM($AJ$4:AJ25)</f>
        <v>-30</v>
      </c>
      <c r="AL25" s="10">
        <f t="shared" si="11"/>
        <v>13</v>
      </c>
      <c r="AM25" s="10">
        <f t="shared" si="8"/>
        <v>13</v>
      </c>
      <c r="AN25" s="10">
        <f t="shared" si="0"/>
        <v>0</v>
      </c>
      <c r="AO25" s="71">
        <f t="shared" si="12"/>
        <v>0</v>
      </c>
      <c r="AP25" s="10">
        <f t="shared" si="13"/>
        <v>0</v>
      </c>
      <c r="AR25" s="35"/>
      <c r="AS25" s="35"/>
      <c r="AT25" s="37"/>
      <c r="AX25" s="35"/>
      <c r="AZ25" s="35"/>
      <c r="BB25" s="35"/>
    </row>
    <row r="26" spans="1:54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48"/>
      <c r="O26" s="2"/>
      <c r="P26" s="2"/>
      <c r="Q26" s="2"/>
      <c r="R26" s="2"/>
      <c r="S26" s="2"/>
      <c r="T26" s="2"/>
      <c r="U26" s="48">
        <f t="shared" si="14"/>
        <v>21</v>
      </c>
      <c r="V26" s="2"/>
      <c r="W26" s="2"/>
      <c r="X26" s="27">
        <f>X24+2</f>
        <v>23</v>
      </c>
      <c r="Y26" s="28" t="s">
        <v>13</v>
      </c>
      <c r="Z26" s="69">
        <f t="shared" si="1"/>
      </c>
      <c r="AA26" s="29">
        <f t="shared" si="2"/>
      </c>
      <c r="AB26" s="30" t="str">
        <f t="shared" si="3"/>
        <v>Win</v>
      </c>
      <c r="AC26" s="70" t="s">
        <v>3</v>
      </c>
      <c r="AD26" s="31">
        <f t="shared" si="9"/>
        <v>1</v>
      </c>
      <c r="AE26" s="31">
        <f t="shared" si="4"/>
        <v>-2</v>
      </c>
      <c r="AF26" s="31">
        <f>SUM($AE$4:AE26)</f>
        <v>28</v>
      </c>
      <c r="AG26" s="71">
        <f t="shared" si="5"/>
        <v>1</v>
      </c>
      <c r="AH26" s="71">
        <f t="shared" si="6"/>
        <v>1</v>
      </c>
      <c r="AI26" s="32">
        <f t="shared" si="10"/>
        <v>21</v>
      </c>
      <c r="AJ26" s="33">
        <f t="shared" si="7"/>
        <v>42</v>
      </c>
      <c r="AK26" s="33">
        <f>SUM($AJ$4:AJ26)</f>
        <v>12</v>
      </c>
      <c r="AL26" s="10">
        <f t="shared" si="11"/>
        <v>0</v>
      </c>
      <c r="AM26" s="10">
        <f t="shared" si="8"/>
        <v>0</v>
      </c>
      <c r="AN26" s="10">
        <f t="shared" si="0"/>
        <v>42</v>
      </c>
      <c r="AO26" s="71">
        <f t="shared" si="12"/>
        <v>1</v>
      </c>
      <c r="AP26" s="10">
        <f t="shared" si="13"/>
        <v>0</v>
      </c>
      <c r="AR26" s="35"/>
      <c r="AS26" s="35"/>
      <c r="AT26" s="37"/>
      <c r="AX26" s="35"/>
      <c r="AZ26" s="35"/>
      <c r="BB26" s="35"/>
    </row>
    <row r="27" spans="1:54" ht="12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48"/>
      <c r="O27" s="2"/>
      <c r="P27" s="2"/>
      <c r="Q27" s="2"/>
      <c r="R27" s="2"/>
      <c r="S27" s="2"/>
      <c r="T27" s="2"/>
      <c r="U27" s="48">
        <f t="shared" si="14"/>
        <v>34</v>
      </c>
      <c r="V27" s="2"/>
      <c r="W27" s="2"/>
      <c r="X27" s="27">
        <v>24</v>
      </c>
      <c r="Y27" s="10" t="s">
        <v>14</v>
      </c>
      <c r="Z27" s="69">
        <f t="shared" si="1"/>
      </c>
      <c r="AA27" s="38" t="str">
        <f t="shared" si="2"/>
        <v>WIN</v>
      </c>
      <c r="AB27" s="39">
        <f t="shared" si="3"/>
      </c>
      <c r="AC27" s="70" t="s">
        <v>17</v>
      </c>
      <c r="AD27" s="40">
        <f t="shared" si="9"/>
        <v>2</v>
      </c>
      <c r="AE27" s="40">
        <f t="shared" si="4"/>
        <v>4</v>
      </c>
      <c r="AF27" s="40">
        <f>SUM($AE$4:AE27)</f>
        <v>32</v>
      </c>
      <c r="AG27" s="71">
        <f t="shared" si="5"/>
        <v>0</v>
      </c>
      <c r="AH27" s="71">
        <f t="shared" si="6"/>
        <v>0</v>
      </c>
      <c r="AI27" s="41">
        <f t="shared" si="10"/>
        <v>8</v>
      </c>
      <c r="AJ27" s="41">
        <f t="shared" si="7"/>
        <v>-16</v>
      </c>
      <c r="AK27" s="41">
        <f>SUM($AJ$4:AJ27)</f>
        <v>-4</v>
      </c>
      <c r="AL27" s="10">
        <f t="shared" si="11"/>
        <v>8</v>
      </c>
      <c r="AM27" s="10">
        <f>IF(AND(AB26="Win",AI26=144),89,IF(AND(AB26="Win",AI26=89),55,IF(AND(AB26="Win",AI26=55),34,IF(AND(AB26="Win",AI26=34),21,IF(AND(AB26="Win",AI26=21),13,IF(AND(AB26="Win",AI26=13),8,IF(AND(AB26="Win",AI26=8),5,AP27)))))))+IF(AND(AB26="Win",OR(AB25="Win",AB24="Win")),IF(AI26=89,-21,0))+IF(AND(AB26="Win",OR(AB25="Win",AB24="Win")),IF(AI26=55,-13,0))+IF(AND(AB26="Win",OR(AB25="Win",AB24="Win")),IF(AI26=34,-8,0))+IF(AND(AB26="Win",OR(AB25="Win",AB24="Win")),IF(AI26=21,-5,0))+IF(AND(AB26="Win",OR(AB25="Win",AB24="Win")),IF(AI26=13,-3,0))+IF(AND(AB26="Win",OR(AB25="Win",AB24="Win")),IF(AI26=8,-2,0))+IF(AND(AB26="Win",OR(AB25="Win",AB24="Win")),IF(AI26=5,-1,0))</f>
        <v>8</v>
      </c>
      <c r="AN27" s="10">
        <f t="shared" si="0"/>
        <v>0</v>
      </c>
      <c r="AO27" s="71">
        <f t="shared" si="12"/>
        <v>0</v>
      </c>
      <c r="AP27" s="10">
        <f t="shared" si="13"/>
        <v>0</v>
      </c>
      <c r="AR27" s="35"/>
      <c r="AS27" s="35"/>
      <c r="AT27" s="37"/>
      <c r="AX27" s="35"/>
      <c r="AZ27" s="35"/>
      <c r="BB27" s="35"/>
    </row>
    <row r="28" spans="1:54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48"/>
      <c r="O28" s="2"/>
      <c r="P28" s="2"/>
      <c r="Q28" s="2"/>
      <c r="R28" s="2"/>
      <c r="S28" s="2"/>
      <c r="T28" s="2"/>
      <c r="U28" s="48">
        <f t="shared" si="14"/>
        <v>55</v>
      </c>
      <c r="V28" s="2"/>
      <c r="W28" s="2"/>
      <c r="X28" s="27">
        <f>X26+2</f>
        <v>25</v>
      </c>
      <c r="Y28" s="28" t="s">
        <v>13</v>
      </c>
      <c r="Z28" s="69">
        <f t="shared" si="1"/>
      </c>
      <c r="AA28" s="29" t="str">
        <f t="shared" si="2"/>
        <v>WIN</v>
      </c>
      <c r="AB28" s="30">
        <f t="shared" si="3"/>
      </c>
      <c r="AC28" s="70" t="s">
        <v>17</v>
      </c>
      <c r="AD28" s="31">
        <f t="shared" si="9"/>
        <v>1</v>
      </c>
      <c r="AE28" s="31">
        <f t="shared" si="4"/>
        <v>2</v>
      </c>
      <c r="AF28" s="31">
        <f>SUM($AE$4:AE28)</f>
        <v>34</v>
      </c>
      <c r="AG28" s="71">
        <f t="shared" si="5"/>
        <v>1</v>
      </c>
      <c r="AH28" s="71">
        <f>IF(AND(AA27="Win",AD27=144),89,IF(AND(AA27="Win",AD27=89),55,IF(AND(AA27="Win",AD27=55),34,IF(AND(AA27="Win",AD27=34),21,IF(AND(AA27="Win",AD27=21),13,IF(AND(AA27="Win",AD27=13),8,IF(AND(AA27="Win",AD27=8),5,AO28)))))))+IF(AND(AA27="Win",OR(AA26="Win",AA25="Win")),IF(AD27=89,-21,0))+IF(AND(AA27="Win",OR(AA26="Win",AA25="Win")),IF(AD27=55,-13,0))+IF(AND(AA27="Win",OR(AA26="Win",AA25="Win")),IF(AD27=34,-8,0))+IF(AND(AA27="Win",OR(AA26="Win",AA25="Win")),IF(AD27=21,-5,0))+IF(AND(AA27="Win",OR(AA26="Win",AA25="Win")),IF(AD27=13,-3,0))+IF(AND(AA27="Win",OR(AA26="Win",AA25="Win")),IF(AD27=8,-2,0))+IF(AND(AA27="Win",OR(AA26="Win",AA25="Win")),IF(AD27=5,-1,0))</f>
        <v>1</v>
      </c>
      <c r="AI28" s="32">
        <f t="shared" si="10"/>
        <v>13</v>
      </c>
      <c r="AJ28" s="33">
        <f t="shared" si="7"/>
        <v>-26</v>
      </c>
      <c r="AK28" s="33">
        <f>SUM($AJ$4:AJ28)</f>
        <v>-30</v>
      </c>
      <c r="AL28" s="10">
        <f t="shared" si="11"/>
        <v>0</v>
      </c>
      <c r="AM28" s="10">
        <f aca="true" t="shared" si="15" ref="AM28:AM48">IF(AND(AB27="Win",AI27=144),89,IF(AND(AB27="Win",AI27=89),55,IF(AND(AB27="Win",AI27=55),34,IF(AND(AB27="Win",AI27=34),21,IF(AND(AB27="Win",AI27=21),13,IF(AND(AB27="Win",AI27=13),8,IF(AND(AB27="Win",AI27=8),5,AP28)))))))+IF(AND(AB27="Win",OR(AB26="Win",AB25="Win")),IF(AI27=89,-21,0))+IF(AND(AB27="Win",OR(AB26="Win",AB25="Win")),IF(AI27=55,-13,0))+IF(AND(AB27="Win",OR(AB26="Win",AB25="Win")),IF(AI27=34,-8,0))+IF(AND(AB27="Win",OR(AB26="Win",AB25="Win")),IF(AI27=21,-5,0))+IF(AND(AB27="Win",OR(AB26="Win",AB25="Win")),IF(AI27=13,-3,0))+IF(AND(AB27="Win",OR(AB26="Win",AB25="Win")),IF(AI27=8,-2,0))+IF(AND(AB27="Win",OR(AB26="Win",AB25="Win")),IF(AI27=5,-1,0))</f>
        <v>0</v>
      </c>
      <c r="AN28" s="10">
        <f t="shared" si="0"/>
        <v>0</v>
      </c>
      <c r="AO28" s="71">
        <f t="shared" si="12"/>
        <v>1</v>
      </c>
      <c r="AP28" s="10">
        <f t="shared" si="13"/>
        <v>0</v>
      </c>
      <c r="AR28" s="35"/>
      <c r="AS28" s="35"/>
      <c r="AT28" s="37"/>
      <c r="AX28" s="35"/>
      <c r="AZ28" s="35"/>
      <c r="BB28" s="35"/>
    </row>
    <row r="29" spans="1:54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48"/>
      <c r="O29" s="2"/>
      <c r="P29" s="2"/>
      <c r="Q29" s="2"/>
      <c r="R29" s="2"/>
      <c r="S29" s="2"/>
      <c r="T29" s="2"/>
      <c r="U29" s="48">
        <f t="shared" si="14"/>
        <v>89</v>
      </c>
      <c r="V29" s="2"/>
      <c r="W29" s="2"/>
      <c r="X29" s="27">
        <v>26</v>
      </c>
      <c r="Y29" s="10" t="s">
        <v>14</v>
      </c>
      <c r="Z29" s="69">
        <f t="shared" si="1"/>
      </c>
      <c r="AA29" s="29">
        <f t="shared" si="2"/>
      </c>
      <c r="AB29" s="30" t="str">
        <f t="shared" si="3"/>
        <v>Win</v>
      </c>
      <c r="AC29" s="70" t="s">
        <v>3</v>
      </c>
      <c r="AD29" s="31">
        <f t="shared" si="9"/>
        <v>1</v>
      </c>
      <c r="AE29" s="31">
        <f t="shared" si="4"/>
        <v>-2</v>
      </c>
      <c r="AF29" s="31">
        <f>SUM($AE$4:AE29)</f>
        <v>32</v>
      </c>
      <c r="AG29" s="71">
        <f t="shared" si="5"/>
        <v>1</v>
      </c>
      <c r="AH29" s="71">
        <f aca="true" t="shared" si="16" ref="AH29:AH48">IF(AND(AA28="Win",AD28=144),89,IF(AND(AA28="Win",AD28=89),55,IF(AND(AA28="Win",AD28=55),34,IF(AND(AA28="Win",AD28=34),21,IF(AND(AA28="Win",AD28=21),13,IF(AND(AA28="Win",AD28=13),8,IF(AND(AA28="Win",AD28=8),5,AO29)))))))+IF(AND(AA28="Win",OR(AA27="Win",AA26="Win")),IF(AD28=89,-21,0))+IF(AND(AA28="Win",OR(AA27="Win",AA26="Win")),IF(AD28=55,-13,0))+IF(AND(AA28="Win",OR(AA27="Win",AA26="Win")),IF(AD28=34,-8,0))+IF(AND(AA28="Win",OR(AA27="Win",AA26="Win")),IF(AD28=21,-5,0))+IF(AND(AA28="Win",OR(AA27="Win",AA26="Win")),IF(AD28=13,-3,0))+IF(AND(AA28="Win",OR(AA27="Win",AA26="Win")),IF(AD28=8,-2,0))+IF(AND(AA28="Win",OR(AA27="Win",AA26="Win")),IF(AD28=5,-1,0))</f>
        <v>1</v>
      </c>
      <c r="AI29" s="32">
        <f t="shared" si="10"/>
        <v>21</v>
      </c>
      <c r="AJ29" s="33">
        <f t="shared" si="7"/>
        <v>42</v>
      </c>
      <c r="AK29" s="33">
        <f>SUM($AJ$4:AJ29)</f>
        <v>12</v>
      </c>
      <c r="AL29" s="10">
        <f t="shared" si="11"/>
        <v>0</v>
      </c>
      <c r="AM29" s="10">
        <f t="shared" si="15"/>
        <v>0</v>
      </c>
      <c r="AN29" s="10">
        <f t="shared" si="0"/>
        <v>42</v>
      </c>
      <c r="AO29" s="71">
        <f t="shared" si="12"/>
        <v>1</v>
      </c>
      <c r="AP29" s="10">
        <f t="shared" si="13"/>
        <v>0</v>
      </c>
      <c r="AR29" s="35"/>
      <c r="AS29" s="35"/>
      <c r="AT29" s="37"/>
      <c r="AX29" s="35"/>
      <c r="AZ29" s="35"/>
      <c r="BB29" s="35"/>
    </row>
    <row r="30" spans="1:54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48"/>
      <c r="O30" s="2"/>
      <c r="P30" s="2"/>
      <c r="Q30" s="2"/>
      <c r="R30" s="2"/>
      <c r="S30" s="2"/>
      <c r="T30" s="2"/>
      <c r="U30" s="48">
        <f t="shared" si="14"/>
        <v>144</v>
      </c>
      <c r="V30" s="2"/>
      <c r="W30" s="2"/>
      <c r="X30" s="27">
        <f>X28+2</f>
        <v>27</v>
      </c>
      <c r="Y30" s="28" t="s">
        <v>13</v>
      </c>
      <c r="Z30" s="69">
        <f t="shared" si="1"/>
      </c>
      <c r="AA30" s="38" t="str">
        <f t="shared" si="2"/>
        <v>WIN</v>
      </c>
      <c r="AB30" s="39">
        <f t="shared" si="3"/>
      </c>
      <c r="AC30" s="70" t="s">
        <v>17</v>
      </c>
      <c r="AD30" s="40">
        <f t="shared" si="9"/>
        <v>2</v>
      </c>
      <c r="AE30" s="40">
        <f t="shared" si="4"/>
        <v>4</v>
      </c>
      <c r="AF30" s="40">
        <f>SUM($AE$4:AE30)</f>
        <v>36</v>
      </c>
      <c r="AG30" s="71">
        <f t="shared" si="5"/>
        <v>0</v>
      </c>
      <c r="AH30" s="71">
        <f t="shared" si="16"/>
        <v>0</v>
      </c>
      <c r="AI30" s="41">
        <f t="shared" si="10"/>
        <v>13</v>
      </c>
      <c r="AJ30" s="41">
        <f t="shared" si="7"/>
        <v>-26</v>
      </c>
      <c r="AK30" s="41">
        <f>SUM($AJ$4:AJ30)</f>
        <v>-14</v>
      </c>
      <c r="AL30" s="10">
        <f t="shared" si="11"/>
        <v>13</v>
      </c>
      <c r="AM30" s="10">
        <f t="shared" si="15"/>
        <v>13</v>
      </c>
      <c r="AN30" s="10">
        <f t="shared" si="0"/>
        <v>0</v>
      </c>
      <c r="AO30" s="71">
        <f t="shared" si="12"/>
        <v>0</v>
      </c>
      <c r="AP30" s="10">
        <f t="shared" si="13"/>
        <v>0</v>
      </c>
      <c r="AR30" s="35"/>
      <c r="AS30" s="35"/>
      <c r="AT30" s="37"/>
      <c r="AX30" s="35"/>
      <c r="AZ30" s="35"/>
      <c r="BB30" s="35"/>
    </row>
    <row r="31" spans="1:54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48"/>
      <c r="O31" s="2"/>
      <c r="P31" s="2"/>
      <c r="Q31" s="2"/>
      <c r="R31" s="2"/>
      <c r="S31" s="2"/>
      <c r="T31" s="2"/>
      <c r="U31" s="48">
        <f t="shared" si="14"/>
        <v>233</v>
      </c>
      <c r="V31" s="2"/>
      <c r="W31" s="2"/>
      <c r="X31" s="27">
        <v>28</v>
      </c>
      <c r="Y31" s="10" t="s">
        <v>14</v>
      </c>
      <c r="Z31" s="69">
        <f t="shared" si="1"/>
      </c>
      <c r="AA31" s="29" t="str">
        <f t="shared" si="2"/>
        <v>WIN</v>
      </c>
      <c r="AB31" s="30">
        <f t="shared" si="3"/>
      </c>
      <c r="AC31" s="70" t="s">
        <v>17</v>
      </c>
      <c r="AD31" s="31">
        <f t="shared" si="9"/>
        <v>1</v>
      </c>
      <c r="AE31" s="31">
        <f t="shared" si="4"/>
        <v>2</v>
      </c>
      <c r="AF31" s="31">
        <f>SUM($AE$4:AE31)</f>
        <v>38</v>
      </c>
      <c r="AG31" s="71">
        <f t="shared" si="5"/>
        <v>1</v>
      </c>
      <c r="AH31" s="71">
        <f t="shared" si="16"/>
        <v>1</v>
      </c>
      <c r="AI31" s="32">
        <f t="shared" si="10"/>
        <v>21</v>
      </c>
      <c r="AJ31" s="33">
        <f t="shared" si="7"/>
        <v>-42</v>
      </c>
      <c r="AK31" s="33">
        <f>SUM($AJ$4:AJ31)</f>
        <v>-56</v>
      </c>
      <c r="AL31" s="10">
        <f t="shared" si="11"/>
        <v>0</v>
      </c>
      <c r="AM31" s="10">
        <f t="shared" si="15"/>
        <v>0</v>
      </c>
      <c r="AN31" s="10">
        <f t="shared" si="0"/>
        <v>0</v>
      </c>
      <c r="AO31" s="71">
        <f t="shared" si="12"/>
        <v>1</v>
      </c>
      <c r="AP31" s="10">
        <f t="shared" si="13"/>
        <v>0</v>
      </c>
      <c r="AR31" s="35"/>
      <c r="AS31" s="35"/>
      <c r="AT31" s="37"/>
      <c r="AX31" s="35"/>
      <c r="AZ31" s="35"/>
      <c r="BB31" s="35"/>
    </row>
    <row r="32" spans="1:54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48"/>
      <c r="O32" s="2"/>
      <c r="P32" s="2"/>
      <c r="Q32" s="2"/>
      <c r="R32" s="2"/>
      <c r="S32" s="2"/>
      <c r="T32" s="2"/>
      <c r="U32" s="48">
        <f t="shared" si="14"/>
        <v>377</v>
      </c>
      <c r="V32" s="2"/>
      <c r="W32" s="2"/>
      <c r="X32" s="27">
        <f>X30+2</f>
        <v>29</v>
      </c>
      <c r="Y32" s="10" t="s">
        <v>14</v>
      </c>
      <c r="Z32" s="69">
        <f t="shared" si="1"/>
      </c>
      <c r="AA32" s="29" t="str">
        <f t="shared" si="2"/>
        <v>WIN</v>
      </c>
      <c r="AB32" s="30">
        <f t="shared" si="3"/>
      </c>
      <c r="AC32" s="70" t="s">
        <v>17</v>
      </c>
      <c r="AD32" s="31">
        <f t="shared" si="9"/>
        <v>1</v>
      </c>
      <c r="AE32" s="31">
        <f t="shared" si="4"/>
        <v>2</v>
      </c>
      <c r="AF32" s="31">
        <f>SUM($AE$4:AE32)</f>
        <v>40</v>
      </c>
      <c r="AG32" s="71">
        <f>IF(AND(AA31="Win",AD31=4181),2584,IF(AND(AA31="Win",AD31=2584),1597,IF(AND(AA31="Win",AD31=1597),987,IF(AND(AA31="Win",AD31=987),610,IF(AND(AA31="Win",AD31=610),377,IF(AND(AA31="Win",AD31=377),233,IF(AND(AA31="Win",AD31=233),144,AH32)))))))+IF(AND(AA31="Win",OR(AA30="Win",AA29="Win")),IF(AD31=4181,-987,0))+IF(AND(AA31="Win",OR(AA30="Win",AA29="Win")),IF(AD31=2584,-610,0))+IF(AND(AA31="Win",OR(AA30="Win",AA29="Win")),IF(AD31=1597,-377,0))+IF(AND(AA31="Win",OR(AA30="Win",AA29="Win")),IF(AD31=987,-233,0))+IF(AND(AA31="Win",OR(AA30="Win",AA29="Win")),IF(AD31=610,-144,0))+IF(AND(AA31="Win",OR(AA30="Win",AA29="Win")),IF(AD31=377,-89,0))+IF(AND(AA31="Win",OR(AA30="Win",AA29="Win")),IF(AD31=233,-55,0))+IF(AND(AA31="Win",OR(AA30="Win",AA29="Win")),IF(AD31=144,-34,0))</f>
        <v>1</v>
      </c>
      <c r="AH32" s="71">
        <f t="shared" si="16"/>
        <v>1</v>
      </c>
      <c r="AI32" s="32">
        <f t="shared" si="10"/>
        <v>34</v>
      </c>
      <c r="AJ32" s="33">
        <f t="shared" si="7"/>
        <v>-68</v>
      </c>
      <c r="AK32" s="33">
        <f>SUM($AJ$4:AJ32)</f>
        <v>-124</v>
      </c>
      <c r="AL32" s="10">
        <f t="shared" si="11"/>
        <v>0</v>
      </c>
      <c r="AM32" s="10">
        <f t="shared" si="15"/>
        <v>0</v>
      </c>
      <c r="AN32" s="10">
        <f t="shared" si="0"/>
        <v>0</v>
      </c>
      <c r="AO32" s="71">
        <f t="shared" si="12"/>
        <v>1</v>
      </c>
      <c r="AP32" s="10">
        <f t="shared" si="13"/>
        <v>0</v>
      </c>
      <c r="AR32" s="35"/>
      <c r="AS32" s="35"/>
      <c r="AT32" s="37"/>
      <c r="AX32" s="35"/>
      <c r="AZ32" s="35"/>
      <c r="BB32" s="35"/>
    </row>
    <row r="33" spans="1:54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34"/>
      <c r="O33" s="2"/>
      <c r="P33" s="2"/>
      <c r="Q33" s="2"/>
      <c r="R33" s="2"/>
      <c r="S33" s="2"/>
      <c r="T33" s="2"/>
      <c r="U33" s="48">
        <f t="shared" si="14"/>
        <v>610</v>
      </c>
      <c r="V33" s="2"/>
      <c r="W33" s="2"/>
      <c r="X33" s="27">
        <v>30</v>
      </c>
      <c r="Y33" s="28" t="s">
        <v>13</v>
      </c>
      <c r="Z33" s="69">
        <f t="shared" si="1"/>
      </c>
      <c r="AA33" s="44" t="str">
        <f t="shared" si="2"/>
        <v>WIN</v>
      </c>
      <c r="AB33" s="45">
        <f t="shared" si="3"/>
      </c>
      <c r="AC33" s="70" t="s">
        <v>17</v>
      </c>
      <c r="AD33" s="46">
        <f t="shared" si="9"/>
        <v>1</v>
      </c>
      <c r="AE33" s="46">
        <f t="shared" si="4"/>
        <v>2</v>
      </c>
      <c r="AF33" s="46">
        <f>SUM($AE$4:AE33)</f>
        <v>42</v>
      </c>
      <c r="AG33" s="71">
        <f aca="true" t="shared" si="17" ref="AG33:AG48">IF(AND(AA32="Win",AD32=4181),2584,IF(AND(AA32="Win",AD32=2584),1597,IF(AND(AA32="Win",AD32=1597),987,IF(AND(AA32="Win",AD32=987),610,IF(AND(AA32="Win",AD32=610),377,IF(AND(AA32="Win",AD32=377),233,IF(AND(AA32="Win",AD32=233),144,AH33)))))))+IF(AND(AA32="Win",OR(AA31="Win",AA30="Win")),IF(AD32=4181,-987,0))+IF(AND(AA32="Win",OR(AA31="Win",AA30="Win")),IF(AD32=2584,-610,0))+IF(AND(AA32="Win",OR(AA31="Win",AA30="Win")),IF(AD32=1597,-377,0))+IF(AND(AA32="Win",OR(AA31="Win",AA30="Win")),IF(AD32=987,-233,0))+IF(AND(AA32="Win",OR(AA31="Win",AA30="Win")),IF(AD32=610,-144,0))+IF(AND(AA32="Win",OR(AA31="Win",AA30="Win")),IF(AD32=377,-89,0))+IF(AND(AA32="Win",OR(AA31="Win",AA30="Win")),IF(AD32=233,-55,0))+IF(AND(AA32="Win",OR(AA31="Win",AA30="Win")),IF(AD32=144,-34,0))</f>
        <v>1</v>
      </c>
      <c r="AH33" s="71">
        <f t="shared" si="16"/>
        <v>1</v>
      </c>
      <c r="AI33" s="47">
        <f t="shared" si="10"/>
        <v>55</v>
      </c>
      <c r="AJ33" s="47">
        <f t="shared" si="7"/>
        <v>-110</v>
      </c>
      <c r="AK33" s="47">
        <f>SUM($AJ$4:AJ33)</f>
        <v>-234</v>
      </c>
      <c r="AL33" s="10">
        <f t="shared" si="11"/>
        <v>0</v>
      </c>
      <c r="AM33" s="10">
        <f t="shared" si="15"/>
        <v>0</v>
      </c>
      <c r="AN33" s="10">
        <f t="shared" si="0"/>
        <v>0</v>
      </c>
      <c r="AO33" s="71">
        <f t="shared" si="12"/>
        <v>1</v>
      </c>
      <c r="AP33" s="10">
        <f t="shared" si="13"/>
        <v>0</v>
      </c>
      <c r="AR33" s="35"/>
      <c r="AS33" s="35"/>
      <c r="AT33" s="37"/>
      <c r="AX33" s="35"/>
      <c r="AZ33" s="35"/>
      <c r="BB33" s="35"/>
    </row>
    <row r="34" spans="1:54" ht="14.2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4"/>
      <c r="O34" s="2"/>
      <c r="P34" s="2"/>
      <c r="Q34" s="2"/>
      <c r="R34" s="2"/>
      <c r="S34" s="2"/>
      <c r="T34" s="2"/>
      <c r="U34" s="48">
        <f t="shared" si="14"/>
        <v>987</v>
      </c>
      <c r="V34" s="2"/>
      <c r="W34" s="2"/>
      <c r="X34" s="27">
        <f>X32+2</f>
        <v>31</v>
      </c>
      <c r="Y34" s="10" t="s">
        <v>14</v>
      </c>
      <c r="Z34" s="69">
        <f t="shared" si="1"/>
      </c>
      <c r="AA34" s="29">
        <f t="shared" si="2"/>
      </c>
      <c r="AB34" s="30" t="str">
        <f t="shared" si="3"/>
        <v>Win</v>
      </c>
      <c r="AC34" s="70" t="s">
        <v>3</v>
      </c>
      <c r="AD34" s="31">
        <f t="shared" si="9"/>
        <v>1</v>
      </c>
      <c r="AE34" s="31">
        <f t="shared" si="4"/>
        <v>-2</v>
      </c>
      <c r="AF34" s="31">
        <f>SUM($AE$4:AE34)</f>
        <v>40</v>
      </c>
      <c r="AG34" s="71">
        <f t="shared" si="17"/>
        <v>1</v>
      </c>
      <c r="AH34" s="71">
        <f t="shared" si="16"/>
        <v>1</v>
      </c>
      <c r="AI34" s="32">
        <f t="shared" si="10"/>
        <v>89</v>
      </c>
      <c r="AJ34" s="33">
        <f t="shared" si="7"/>
        <v>178</v>
      </c>
      <c r="AK34" s="33">
        <f>SUM($AJ$4:AJ34)</f>
        <v>-56</v>
      </c>
      <c r="AL34" s="10">
        <f t="shared" si="11"/>
        <v>0</v>
      </c>
      <c r="AM34" s="10">
        <f t="shared" si="15"/>
        <v>0</v>
      </c>
      <c r="AN34" s="10">
        <f t="shared" si="0"/>
        <v>178</v>
      </c>
      <c r="AO34" s="71">
        <f t="shared" si="12"/>
        <v>1</v>
      </c>
      <c r="AP34" s="10">
        <f t="shared" si="13"/>
        <v>0</v>
      </c>
      <c r="AR34" s="35"/>
      <c r="AS34" s="35"/>
      <c r="AT34" s="37"/>
      <c r="AX34" s="35"/>
      <c r="AZ34" s="35"/>
      <c r="BB34" s="35"/>
    </row>
    <row r="35" spans="1:54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34"/>
      <c r="O35" s="2"/>
      <c r="P35" s="2"/>
      <c r="Q35" s="2"/>
      <c r="R35" s="2"/>
      <c r="S35" s="2"/>
      <c r="T35" s="2"/>
      <c r="U35" s="48">
        <f t="shared" si="14"/>
        <v>1597</v>
      </c>
      <c r="V35" s="2"/>
      <c r="W35" s="2"/>
      <c r="X35" s="27">
        <v>32</v>
      </c>
      <c r="Y35" s="28" t="s">
        <v>13</v>
      </c>
      <c r="Z35" s="69">
        <f t="shared" si="1"/>
      </c>
      <c r="AA35" s="29" t="str">
        <f t="shared" si="2"/>
        <v>WIN</v>
      </c>
      <c r="AB35" s="30">
        <f t="shared" si="3"/>
      </c>
      <c r="AC35" s="70" t="s">
        <v>17</v>
      </c>
      <c r="AD35" s="31">
        <f t="shared" si="9"/>
        <v>2</v>
      </c>
      <c r="AE35" s="31">
        <f t="shared" si="4"/>
        <v>4</v>
      </c>
      <c r="AF35" s="31">
        <f>SUM($AE$4:AE35)</f>
        <v>44</v>
      </c>
      <c r="AG35" s="71">
        <f t="shared" si="17"/>
        <v>0</v>
      </c>
      <c r="AH35" s="71">
        <f t="shared" si="16"/>
        <v>0</v>
      </c>
      <c r="AI35" s="32">
        <f t="shared" si="10"/>
        <v>55</v>
      </c>
      <c r="AJ35" s="33">
        <f t="shared" si="7"/>
        <v>-110</v>
      </c>
      <c r="AK35" s="33">
        <f>SUM($AJ$4:AJ35)</f>
        <v>-166</v>
      </c>
      <c r="AL35" s="10">
        <f t="shared" si="11"/>
        <v>55</v>
      </c>
      <c r="AM35" s="10">
        <f t="shared" si="15"/>
        <v>55</v>
      </c>
      <c r="AN35" s="10">
        <f t="shared" si="0"/>
        <v>0</v>
      </c>
      <c r="AO35" s="71">
        <f t="shared" si="12"/>
        <v>0</v>
      </c>
      <c r="AP35" s="10">
        <f t="shared" si="13"/>
        <v>0</v>
      </c>
      <c r="AR35" s="35"/>
      <c r="AS35" s="35"/>
      <c r="AT35" s="37"/>
      <c r="AX35" s="35"/>
      <c r="AZ35" s="35"/>
      <c r="BB35" s="35"/>
    </row>
    <row r="36" spans="1:54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48">
        <f t="shared" si="14"/>
        <v>2584</v>
      </c>
      <c r="V36" s="2"/>
      <c r="W36" s="2"/>
      <c r="X36" s="27">
        <f>X34+2</f>
        <v>33</v>
      </c>
      <c r="Y36" s="10" t="s">
        <v>14</v>
      </c>
      <c r="Z36" s="69">
        <f t="shared" si="1"/>
      </c>
      <c r="AA36" s="38">
        <f t="shared" si="2"/>
      </c>
      <c r="AB36" s="39" t="str">
        <f t="shared" si="3"/>
        <v>Win</v>
      </c>
      <c r="AC36" s="70" t="s">
        <v>3</v>
      </c>
      <c r="AD36" s="40">
        <f t="shared" si="9"/>
        <v>1</v>
      </c>
      <c r="AE36" s="40">
        <f t="shared" si="4"/>
        <v>-2</v>
      </c>
      <c r="AF36" s="40">
        <f>SUM($AE$4:AE36)</f>
        <v>42</v>
      </c>
      <c r="AG36" s="71">
        <f t="shared" si="17"/>
        <v>1</v>
      </c>
      <c r="AH36" s="71">
        <f t="shared" si="16"/>
        <v>1</v>
      </c>
      <c r="AI36" s="41">
        <f t="shared" si="10"/>
        <v>89</v>
      </c>
      <c r="AJ36" s="41">
        <f t="shared" si="7"/>
        <v>178</v>
      </c>
      <c r="AK36" s="41">
        <f>SUM($AJ$4:AJ36)</f>
        <v>12</v>
      </c>
      <c r="AL36" s="10">
        <f t="shared" si="11"/>
        <v>0</v>
      </c>
      <c r="AM36" s="10">
        <f t="shared" si="15"/>
        <v>0</v>
      </c>
      <c r="AN36" s="10">
        <f t="shared" si="0"/>
        <v>178</v>
      </c>
      <c r="AO36" s="71">
        <f t="shared" si="12"/>
        <v>1</v>
      </c>
      <c r="AP36" s="10">
        <f t="shared" si="13"/>
        <v>0</v>
      </c>
      <c r="AR36" s="35"/>
      <c r="AS36" s="35"/>
      <c r="AT36" s="37"/>
      <c r="AX36" s="35"/>
      <c r="AZ36" s="35"/>
      <c r="BB36" s="35"/>
    </row>
    <row r="37" spans="1:54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48">
        <f t="shared" si="14"/>
        <v>4181</v>
      </c>
      <c r="V37" s="2"/>
      <c r="W37" s="2"/>
      <c r="X37" s="27">
        <v>34</v>
      </c>
      <c r="Y37" s="28" t="s">
        <v>13</v>
      </c>
      <c r="Z37" s="69">
        <f t="shared" si="1"/>
      </c>
      <c r="AA37" s="29" t="str">
        <f t="shared" si="2"/>
        <v>WIN</v>
      </c>
      <c r="AB37" s="30">
        <f t="shared" si="3"/>
      </c>
      <c r="AC37" s="70" t="s">
        <v>17</v>
      </c>
      <c r="AD37" s="31">
        <f t="shared" si="9"/>
        <v>2</v>
      </c>
      <c r="AE37" s="31">
        <f t="shared" si="4"/>
        <v>4</v>
      </c>
      <c r="AF37" s="31">
        <f>SUM($AE$4:AE37)</f>
        <v>46</v>
      </c>
      <c r="AG37" s="71">
        <f t="shared" si="17"/>
        <v>0</v>
      </c>
      <c r="AH37" s="71">
        <f t="shared" si="16"/>
        <v>0</v>
      </c>
      <c r="AI37" s="32">
        <f t="shared" si="10"/>
        <v>34</v>
      </c>
      <c r="AJ37" s="33">
        <f t="shared" si="7"/>
        <v>-68</v>
      </c>
      <c r="AK37" s="33">
        <f>SUM($AJ$4:AJ37)</f>
        <v>-56</v>
      </c>
      <c r="AL37" s="10">
        <f t="shared" si="11"/>
        <v>34</v>
      </c>
      <c r="AM37" s="10">
        <f t="shared" si="15"/>
        <v>34</v>
      </c>
      <c r="AN37" s="10">
        <f t="shared" si="0"/>
        <v>0</v>
      </c>
      <c r="AO37" s="71">
        <f t="shared" si="12"/>
        <v>0</v>
      </c>
      <c r="AP37" s="10">
        <f t="shared" si="13"/>
        <v>0</v>
      </c>
      <c r="AR37" s="35"/>
      <c r="AS37" s="35"/>
      <c r="AT37" s="37"/>
      <c r="AX37" s="35"/>
      <c r="AZ37" s="35"/>
      <c r="BB37" s="35"/>
    </row>
    <row r="38" spans="1:54" ht="12.75">
      <c r="A38" s="2"/>
      <c r="B38" s="2"/>
      <c r="C38" s="2"/>
      <c r="D38" s="2"/>
      <c r="E38" s="2"/>
      <c r="F38" s="26"/>
      <c r="G38" s="2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7">
        <f>X36+2</f>
        <v>35</v>
      </c>
      <c r="Y38" s="10" t="s">
        <v>14</v>
      </c>
      <c r="Z38" s="69">
        <f t="shared" si="1"/>
      </c>
      <c r="AA38" s="29" t="str">
        <f t="shared" si="2"/>
        <v>WIN</v>
      </c>
      <c r="AB38" s="30">
        <f t="shared" si="3"/>
      </c>
      <c r="AC38" s="70" t="s">
        <v>17</v>
      </c>
      <c r="AD38" s="31">
        <f t="shared" si="9"/>
        <v>1</v>
      </c>
      <c r="AE38" s="31">
        <f t="shared" si="4"/>
        <v>2</v>
      </c>
      <c r="AF38" s="31">
        <f>SUM($AE$4:AE38)</f>
        <v>48</v>
      </c>
      <c r="AG38" s="71">
        <f t="shared" si="17"/>
        <v>1</v>
      </c>
      <c r="AH38" s="71">
        <f t="shared" si="16"/>
        <v>1</v>
      </c>
      <c r="AI38" s="32">
        <f t="shared" si="10"/>
        <v>55</v>
      </c>
      <c r="AJ38" s="33">
        <f t="shared" si="7"/>
        <v>-110</v>
      </c>
      <c r="AK38" s="33">
        <f>SUM($AJ$4:AJ38)</f>
        <v>-166</v>
      </c>
      <c r="AL38" s="10">
        <f t="shared" si="11"/>
        <v>0</v>
      </c>
      <c r="AM38" s="10">
        <f t="shared" si="15"/>
        <v>0</v>
      </c>
      <c r="AN38" s="10">
        <f t="shared" si="0"/>
        <v>0</v>
      </c>
      <c r="AO38" s="71">
        <f t="shared" si="12"/>
        <v>1</v>
      </c>
      <c r="AP38" s="10">
        <f t="shared" si="13"/>
        <v>0</v>
      </c>
      <c r="AR38" s="35"/>
      <c r="AS38" s="35"/>
      <c r="AT38" s="37"/>
      <c r="AX38" s="35"/>
      <c r="AZ38" s="35"/>
      <c r="BB38" s="35"/>
    </row>
    <row r="39" spans="1:54" ht="12.75">
      <c r="A39" s="2"/>
      <c r="B39" s="2"/>
      <c r="C39" s="2"/>
      <c r="D39" s="2"/>
      <c r="E39" s="2"/>
      <c r="F39" s="26"/>
      <c r="G39" s="2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7">
        <v>36</v>
      </c>
      <c r="Y39" s="28" t="s">
        <v>13</v>
      </c>
      <c r="Z39" s="69">
        <f t="shared" si="1"/>
      </c>
      <c r="AA39" s="38" t="str">
        <f t="shared" si="2"/>
        <v>WIN</v>
      </c>
      <c r="AB39" s="39">
        <f t="shared" si="3"/>
      </c>
      <c r="AC39" s="70" t="s">
        <v>17</v>
      </c>
      <c r="AD39" s="40">
        <f t="shared" si="9"/>
        <v>1</v>
      </c>
      <c r="AE39" s="40">
        <f t="shared" si="4"/>
        <v>2</v>
      </c>
      <c r="AF39" s="40">
        <f>SUM($AE$4:AE39)</f>
        <v>50</v>
      </c>
      <c r="AG39" s="71">
        <f t="shared" si="17"/>
        <v>1</v>
      </c>
      <c r="AH39" s="71">
        <f t="shared" si="16"/>
        <v>1</v>
      </c>
      <c r="AI39" s="41">
        <f t="shared" si="10"/>
        <v>89</v>
      </c>
      <c r="AJ39" s="41">
        <f t="shared" si="7"/>
        <v>-178</v>
      </c>
      <c r="AK39" s="41">
        <f>SUM($AJ$4:AJ39)</f>
        <v>-344</v>
      </c>
      <c r="AL39" s="10">
        <f t="shared" si="11"/>
        <v>0</v>
      </c>
      <c r="AM39" s="10">
        <f t="shared" si="15"/>
        <v>0</v>
      </c>
      <c r="AN39" s="10">
        <f t="shared" si="0"/>
        <v>0</v>
      </c>
      <c r="AO39" s="71">
        <f t="shared" si="12"/>
        <v>1</v>
      </c>
      <c r="AP39" s="10">
        <f t="shared" si="13"/>
        <v>0</v>
      </c>
      <c r="AR39" s="35"/>
      <c r="AS39" s="35"/>
      <c r="AT39" s="37"/>
      <c r="AX39" s="35"/>
      <c r="AZ39" s="35"/>
      <c r="BB39" s="35"/>
    </row>
    <row r="40" spans="1:54" ht="12.75">
      <c r="A40" s="2"/>
      <c r="B40" s="2"/>
      <c r="C40" s="2"/>
      <c r="D40" s="2"/>
      <c r="E40" s="2"/>
      <c r="F40" s="26"/>
      <c r="G40" s="26"/>
      <c r="H40" s="2"/>
      <c r="I40" s="48"/>
      <c r="J40" s="17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7">
        <v>37</v>
      </c>
      <c r="Y40" s="28" t="s">
        <v>21</v>
      </c>
      <c r="Z40" s="69">
        <f t="shared" si="1"/>
      </c>
      <c r="AA40" s="29" t="str">
        <f t="shared" si="2"/>
        <v>WIN</v>
      </c>
      <c r="AB40" s="30">
        <f t="shared" si="3"/>
      </c>
      <c r="AC40" s="70" t="s">
        <v>17</v>
      </c>
      <c r="AD40" s="31">
        <f t="shared" si="9"/>
        <v>1</v>
      </c>
      <c r="AE40" s="31">
        <f t="shared" si="4"/>
        <v>2</v>
      </c>
      <c r="AF40" s="31">
        <f>SUM($AE$4:AE40)</f>
        <v>52</v>
      </c>
      <c r="AG40" s="71">
        <f t="shared" si="17"/>
        <v>1</v>
      </c>
      <c r="AH40" s="71">
        <f t="shared" si="16"/>
        <v>1</v>
      </c>
      <c r="AI40" s="32">
        <f t="shared" si="10"/>
        <v>144</v>
      </c>
      <c r="AJ40" s="33">
        <f t="shared" si="7"/>
        <v>-288</v>
      </c>
      <c r="AK40" s="33">
        <f>SUM($AJ$4:AJ40)</f>
        <v>-632</v>
      </c>
      <c r="AL40" s="10">
        <f t="shared" si="11"/>
        <v>0</v>
      </c>
      <c r="AM40" s="10">
        <f t="shared" si="15"/>
        <v>0</v>
      </c>
      <c r="AN40" s="10">
        <f t="shared" si="0"/>
        <v>0</v>
      </c>
      <c r="AO40" s="71">
        <f t="shared" si="12"/>
        <v>1</v>
      </c>
      <c r="AP40" s="10">
        <f t="shared" si="13"/>
        <v>0</v>
      </c>
      <c r="AR40" s="35"/>
      <c r="AS40" s="35"/>
      <c r="AT40" s="37"/>
      <c r="AX40" s="35"/>
      <c r="AZ40" s="35"/>
      <c r="BB40" s="35"/>
    </row>
    <row r="41" spans="1:54" ht="12.75" customHeight="1">
      <c r="A41" s="2"/>
      <c r="B41" s="2"/>
      <c r="C41" s="2"/>
      <c r="D41" s="2"/>
      <c r="E41" s="2"/>
      <c r="F41" s="26"/>
      <c r="G41" s="26"/>
      <c r="H41" s="2"/>
      <c r="I41" s="2"/>
      <c r="J41" s="2"/>
      <c r="K41" s="93" t="str">
        <f>IF(I44=J44,"WIN",IF(J44="G","House",""))</f>
        <v>WIN</v>
      </c>
      <c r="L41" s="92"/>
      <c r="M41" s="92"/>
      <c r="N41" s="92"/>
      <c r="O41" s="92"/>
      <c r="P41" s="92"/>
      <c r="Q41" s="92"/>
      <c r="R41" s="2"/>
      <c r="S41" s="2"/>
      <c r="T41" s="2"/>
      <c r="U41" s="2"/>
      <c r="V41" s="2"/>
      <c r="W41" s="2"/>
      <c r="X41" s="27">
        <v>38</v>
      </c>
      <c r="Y41" s="28" t="s">
        <v>21</v>
      </c>
      <c r="Z41" s="69">
        <f t="shared" si="1"/>
      </c>
      <c r="AA41" s="29">
        <f t="shared" si="2"/>
      </c>
      <c r="AB41" s="30" t="str">
        <f t="shared" si="3"/>
        <v>Win</v>
      </c>
      <c r="AC41" s="70" t="s">
        <v>3</v>
      </c>
      <c r="AD41" s="31">
        <f t="shared" si="9"/>
        <v>1</v>
      </c>
      <c r="AE41" s="31">
        <f t="shared" si="4"/>
        <v>-2</v>
      </c>
      <c r="AF41" s="31">
        <f>SUM($AE$4:AE41)</f>
        <v>50</v>
      </c>
      <c r="AG41" s="71">
        <f t="shared" si="17"/>
        <v>1</v>
      </c>
      <c r="AH41" s="71">
        <f t="shared" si="16"/>
        <v>1</v>
      </c>
      <c r="AI41" s="32">
        <f t="shared" si="10"/>
        <v>233</v>
      </c>
      <c r="AJ41" s="33">
        <f t="shared" si="7"/>
        <v>466</v>
      </c>
      <c r="AK41" s="33">
        <f>SUM($AJ$4:AJ41)</f>
        <v>-166</v>
      </c>
      <c r="AL41" s="10">
        <f t="shared" si="11"/>
        <v>0</v>
      </c>
      <c r="AM41" s="10">
        <f t="shared" si="15"/>
        <v>0</v>
      </c>
      <c r="AN41" s="10">
        <f t="shared" si="0"/>
        <v>466</v>
      </c>
      <c r="AO41" s="71">
        <f t="shared" si="12"/>
        <v>1</v>
      </c>
      <c r="AP41" s="10">
        <f t="shared" si="13"/>
        <v>0</v>
      </c>
      <c r="AR41" s="35"/>
      <c r="AS41" s="35"/>
      <c r="AT41" s="37"/>
      <c r="AX41" s="35"/>
      <c r="AZ41" s="35"/>
      <c r="BB41" s="35"/>
    </row>
    <row r="42" spans="1:54" ht="12.75" customHeight="1">
      <c r="A42" s="2"/>
      <c r="B42" s="2"/>
      <c r="C42" s="91" t="s">
        <v>20</v>
      </c>
      <c r="D42" s="92"/>
      <c r="E42" s="92"/>
      <c r="F42" s="86" t="s">
        <v>15</v>
      </c>
      <c r="G42" s="86"/>
      <c r="H42" s="2"/>
      <c r="I42" s="2"/>
      <c r="J42" s="2"/>
      <c r="K42" s="92"/>
      <c r="L42" s="92"/>
      <c r="M42" s="92"/>
      <c r="N42" s="92"/>
      <c r="O42" s="92"/>
      <c r="P42" s="92"/>
      <c r="Q42" s="92"/>
      <c r="R42" s="2"/>
      <c r="S42" s="2"/>
      <c r="T42" s="2"/>
      <c r="U42" s="2"/>
      <c r="V42" s="2"/>
      <c r="W42" s="2"/>
      <c r="X42" s="2"/>
      <c r="Y42" s="2"/>
      <c r="Z42" s="69">
        <f t="shared" si="1"/>
      </c>
      <c r="AA42" s="38">
        <f t="shared" si="2"/>
      </c>
      <c r="AB42" s="39" t="str">
        <f t="shared" si="3"/>
        <v>Win</v>
      </c>
      <c r="AC42" s="70" t="s">
        <v>3</v>
      </c>
      <c r="AD42" s="40">
        <f t="shared" si="9"/>
        <v>2</v>
      </c>
      <c r="AE42" s="40">
        <f t="shared" si="4"/>
        <v>-4</v>
      </c>
      <c r="AF42" s="40">
        <f>SUM($AE$4:AE42)</f>
        <v>46</v>
      </c>
      <c r="AG42" s="71">
        <f t="shared" si="17"/>
        <v>0</v>
      </c>
      <c r="AH42" s="71">
        <f t="shared" si="16"/>
        <v>0</v>
      </c>
      <c r="AI42" s="41">
        <f t="shared" si="10"/>
        <v>144</v>
      </c>
      <c r="AJ42" s="41">
        <f t="shared" si="7"/>
        <v>288</v>
      </c>
      <c r="AK42" s="41">
        <f>SUM($AJ$4:AJ42)</f>
        <v>122</v>
      </c>
      <c r="AL42" s="10">
        <f t="shared" si="11"/>
        <v>144</v>
      </c>
      <c r="AM42" s="10">
        <f t="shared" si="15"/>
        <v>0</v>
      </c>
      <c r="AN42" s="10">
        <f t="shared" si="0"/>
        <v>288</v>
      </c>
      <c r="AO42" s="71">
        <f t="shared" si="12"/>
        <v>0</v>
      </c>
      <c r="AP42" s="10">
        <f t="shared" si="13"/>
        <v>0</v>
      </c>
      <c r="AR42" s="35"/>
      <c r="AS42" s="35"/>
      <c r="AT42" s="37"/>
      <c r="AX42" s="35"/>
      <c r="AZ42" s="35"/>
      <c r="BB42" s="35"/>
    </row>
    <row r="43" spans="1:54" ht="12.75" customHeight="1">
      <c r="A43" s="2"/>
      <c r="B43" s="2"/>
      <c r="C43" s="92"/>
      <c r="D43" s="92"/>
      <c r="E43" s="92"/>
      <c r="F43" s="86"/>
      <c r="G43" s="86"/>
      <c r="H43" s="2"/>
      <c r="I43" s="2"/>
      <c r="J43" s="2"/>
      <c r="K43" s="92"/>
      <c r="L43" s="92"/>
      <c r="M43" s="92"/>
      <c r="N43" s="92"/>
      <c r="O43" s="92"/>
      <c r="P43" s="92"/>
      <c r="Q43" s="92"/>
      <c r="R43" s="2"/>
      <c r="S43" s="2"/>
      <c r="T43" s="2"/>
      <c r="U43" s="2"/>
      <c r="V43" s="2"/>
      <c r="W43" s="2"/>
      <c r="X43" s="2"/>
      <c r="Y43" s="2"/>
      <c r="Z43" s="69">
        <f t="shared" si="1"/>
      </c>
      <c r="AA43" s="29">
        <f t="shared" si="2"/>
      </c>
      <c r="AB43" s="30" t="str">
        <f t="shared" si="3"/>
        <v>Win</v>
      </c>
      <c r="AC43" s="70" t="s">
        <v>3</v>
      </c>
      <c r="AD43" s="31">
        <f t="shared" si="9"/>
        <v>3</v>
      </c>
      <c r="AE43" s="31">
        <f t="shared" si="4"/>
        <v>-6</v>
      </c>
      <c r="AF43" s="31">
        <f>SUM($AE$4:AE43)</f>
        <v>40</v>
      </c>
      <c r="AG43" s="71">
        <f t="shared" si="17"/>
        <v>0</v>
      </c>
      <c r="AH43" s="71">
        <f t="shared" si="16"/>
        <v>0</v>
      </c>
      <c r="AI43" s="32">
        <f t="shared" si="10"/>
        <v>55</v>
      </c>
      <c r="AJ43" s="33">
        <f t="shared" si="7"/>
        <v>110</v>
      </c>
      <c r="AK43" s="33">
        <f>SUM($AJ$4:AJ43)</f>
        <v>232</v>
      </c>
      <c r="AL43" s="10">
        <f t="shared" si="11"/>
        <v>55</v>
      </c>
      <c r="AM43" s="10">
        <f t="shared" si="15"/>
        <v>89</v>
      </c>
      <c r="AN43" s="10">
        <f t="shared" si="0"/>
        <v>110</v>
      </c>
      <c r="AO43" s="71">
        <f t="shared" si="12"/>
        <v>0</v>
      </c>
      <c r="AP43" s="10">
        <f t="shared" si="13"/>
        <v>0</v>
      </c>
      <c r="AR43" s="35"/>
      <c r="AS43" s="35"/>
      <c r="AT43" s="37"/>
      <c r="AX43" s="35"/>
      <c r="AZ43" s="35"/>
      <c r="BB43" s="35"/>
    </row>
    <row r="44" spans="1:54" ht="12.75" customHeight="1">
      <c r="A44" s="2"/>
      <c r="B44" s="2"/>
      <c r="C44" s="92"/>
      <c r="D44" s="92"/>
      <c r="E44" s="92"/>
      <c r="F44" s="86"/>
      <c r="G44" s="86"/>
      <c r="H44" s="48">
        <f>RANDBETWEEN(1,38)</f>
        <v>4</v>
      </c>
      <c r="I44" s="74" t="s">
        <v>14</v>
      </c>
      <c r="J44" s="48" t="str">
        <f>VLOOKUP(H44,$X$4:$Y$41,2)</f>
        <v>BLACK</v>
      </c>
      <c r="K44" s="92"/>
      <c r="L44" s="92"/>
      <c r="M44" s="92"/>
      <c r="N44" s="92"/>
      <c r="O44" s="92"/>
      <c r="P44" s="92"/>
      <c r="Q44" s="92"/>
      <c r="R44" s="2"/>
      <c r="S44" s="2"/>
      <c r="T44" s="2"/>
      <c r="U44" s="2"/>
      <c r="V44" s="2"/>
      <c r="W44" s="2"/>
      <c r="X44" s="2"/>
      <c r="Y44" s="2"/>
      <c r="Z44" s="69">
        <f t="shared" si="1"/>
      </c>
      <c r="AA44" s="29" t="str">
        <f t="shared" si="2"/>
        <v>WIN</v>
      </c>
      <c r="AB44" s="30">
        <f t="shared" si="3"/>
      </c>
      <c r="AC44" s="70" t="s">
        <v>17</v>
      </c>
      <c r="AD44" s="31">
        <f t="shared" si="9"/>
        <v>5</v>
      </c>
      <c r="AE44" s="31">
        <f t="shared" si="4"/>
        <v>10</v>
      </c>
      <c r="AF44" s="31">
        <f>SUM($AE$4:AE44)</f>
        <v>50</v>
      </c>
      <c r="AG44" s="71">
        <f t="shared" si="17"/>
        <v>0</v>
      </c>
      <c r="AH44" s="71">
        <f t="shared" si="16"/>
        <v>0</v>
      </c>
      <c r="AI44" s="32">
        <f t="shared" si="10"/>
        <v>21</v>
      </c>
      <c r="AJ44" s="33">
        <f t="shared" si="7"/>
        <v>-42</v>
      </c>
      <c r="AK44" s="33">
        <f>SUM($AJ$4:AJ44)</f>
        <v>190</v>
      </c>
      <c r="AL44" s="10">
        <f t="shared" si="11"/>
        <v>21</v>
      </c>
      <c r="AM44" s="10">
        <f t="shared" si="15"/>
        <v>21</v>
      </c>
      <c r="AN44" s="10">
        <f t="shared" si="0"/>
        <v>0</v>
      </c>
      <c r="AO44" s="71">
        <f t="shared" si="12"/>
        <v>0</v>
      </c>
      <c r="AP44" s="10">
        <f t="shared" si="13"/>
        <v>0</v>
      </c>
      <c r="AR44" s="35"/>
      <c r="AS44" s="35"/>
      <c r="AT44" s="37"/>
      <c r="AX44" s="35"/>
      <c r="AZ44" s="35"/>
      <c r="BB44" s="35"/>
    </row>
    <row r="45" spans="1:54" ht="15.75" customHeight="1">
      <c r="A45" s="2"/>
      <c r="B45" s="2"/>
      <c r="C45" s="92"/>
      <c r="D45" s="92"/>
      <c r="E45" s="92"/>
      <c r="F45" s="86"/>
      <c r="G45" s="86"/>
      <c r="H45" s="2"/>
      <c r="I45" s="2"/>
      <c r="J45" s="2"/>
      <c r="K45" s="92"/>
      <c r="L45" s="92"/>
      <c r="M45" s="92"/>
      <c r="N45" s="92"/>
      <c r="O45" s="92"/>
      <c r="P45" s="92"/>
      <c r="Q45" s="92"/>
      <c r="R45" s="2"/>
      <c r="S45" s="2"/>
      <c r="T45" s="2"/>
      <c r="U45" s="49" t="s">
        <v>12</v>
      </c>
      <c r="V45" s="2"/>
      <c r="W45" s="2"/>
      <c r="X45" s="2"/>
      <c r="Y45" s="2"/>
      <c r="Z45" s="69">
        <f t="shared" si="1"/>
      </c>
      <c r="AA45" s="38">
        <f t="shared" si="2"/>
      </c>
      <c r="AB45" s="39" t="str">
        <f t="shared" si="3"/>
        <v>Win</v>
      </c>
      <c r="AC45" s="70" t="s">
        <v>3</v>
      </c>
      <c r="AD45" s="40">
        <f t="shared" si="9"/>
        <v>3</v>
      </c>
      <c r="AE45" s="40">
        <f t="shared" si="4"/>
        <v>-6</v>
      </c>
      <c r="AF45" s="40">
        <f>SUM($AE$4:AE45)</f>
        <v>44</v>
      </c>
      <c r="AG45" s="71">
        <f t="shared" si="17"/>
        <v>3</v>
      </c>
      <c r="AH45" s="71">
        <f t="shared" si="16"/>
        <v>3</v>
      </c>
      <c r="AI45" s="41">
        <f t="shared" si="10"/>
        <v>34</v>
      </c>
      <c r="AJ45" s="41">
        <f t="shared" si="7"/>
        <v>68</v>
      </c>
      <c r="AK45" s="41">
        <f>SUM($AJ$4:AJ45)</f>
        <v>258</v>
      </c>
      <c r="AL45" s="10">
        <f t="shared" si="11"/>
        <v>0</v>
      </c>
      <c r="AM45" s="10">
        <f t="shared" si="15"/>
        <v>0</v>
      </c>
      <c r="AN45" s="10">
        <f t="shared" si="0"/>
        <v>68</v>
      </c>
      <c r="AO45" s="71">
        <f t="shared" si="12"/>
        <v>3</v>
      </c>
      <c r="AP45" s="10">
        <f t="shared" si="13"/>
        <v>0</v>
      </c>
      <c r="AR45" s="35"/>
      <c r="AS45" s="35"/>
      <c r="AT45" s="37"/>
      <c r="AX45" s="35"/>
      <c r="AZ45" s="35"/>
      <c r="BB45" s="35"/>
    </row>
    <row r="46" spans="1:54" ht="12.75" customHeight="1">
      <c r="A46" s="2"/>
      <c r="B46" s="2"/>
      <c r="C46" s="2"/>
      <c r="D46" s="2"/>
      <c r="E46" s="2"/>
      <c r="F46" s="26"/>
      <c r="G46" s="26"/>
      <c r="H46" s="2"/>
      <c r="I46" s="2"/>
      <c r="J46" s="2"/>
      <c r="K46" s="92"/>
      <c r="L46" s="92"/>
      <c r="M46" s="92"/>
      <c r="N46" s="92"/>
      <c r="O46" s="92"/>
      <c r="P46" s="92"/>
      <c r="Q46" s="92"/>
      <c r="R46" s="2"/>
      <c r="S46" s="2"/>
      <c r="T46" s="2"/>
      <c r="U46" s="43" t="s">
        <v>11</v>
      </c>
      <c r="V46" s="2"/>
      <c r="W46" s="2"/>
      <c r="X46" s="2"/>
      <c r="Y46" s="2"/>
      <c r="Z46" s="69">
        <f t="shared" si="1"/>
      </c>
      <c r="AA46" s="29">
        <f t="shared" si="2"/>
      </c>
      <c r="AB46" s="30" t="str">
        <f t="shared" si="3"/>
        <v>Win</v>
      </c>
      <c r="AC46" s="70" t="s">
        <v>3</v>
      </c>
      <c r="AD46" s="31">
        <f t="shared" si="9"/>
        <v>5</v>
      </c>
      <c r="AE46" s="31">
        <f t="shared" si="4"/>
        <v>-10</v>
      </c>
      <c r="AF46" s="31">
        <f>SUM($AE$4:AE46)</f>
        <v>34</v>
      </c>
      <c r="AG46" s="71">
        <f t="shared" si="17"/>
        <v>0</v>
      </c>
      <c r="AH46" s="71">
        <f t="shared" si="16"/>
        <v>0</v>
      </c>
      <c r="AI46" s="32">
        <f t="shared" si="10"/>
        <v>13</v>
      </c>
      <c r="AJ46" s="33">
        <f t="shared" si="7"/>
        <v>26</v>
      </c>
      <c r="AK46" s="33">
        <f>SUM($AJ$4:AJ46)</f>
        <v>284</v>
      </c>
      <c r="AL46" s="10">
        <f t="shared" si="11"/>
        <v>13</v>
      </c>
      <c r="AM46" s="10">
        <f t="shared" si="15"/>
        <v>13</v>
      </c>
      <c r="AN46" s="10">
        <f t="shared" si="0"/>
        <v>26</v>
      </c>
      <c r="AO46" s="71">
        <f t="shared" si="12"/>
        <v>0</v>
      </c>
      <c r="AP46" s="10">
        <f t="shared" si="13"/>
        <v>0</v>
      </c>
      <c r="AR46" s="35"/>
      <c r="AS46" s="35"/>
      <c r="AT46" s="37"/>
      <c r="AX46" s="35"/>
      <c r="AZ46" s="35"/>
      <c r="BB46" s="35"/>
    </row>
    <row r="47" spans="1:54" ht="12.75" customHeight="1">
      <c r="A47" s="2"/>
      <c r="B47" s="2"/>
      <c r="C47" s="2"/>
      <c r="D47" s="2"/>
      <c r="E47" s="2"/>
      <c r="F47" s="26"/>
      <c r="G47" s="26"/>
      <c r="H47" s="2"/>
      <c r="I47" s="2"/>
      <c r="J47" s="2"/>
      <c r="K47" s="92"/>
      <c r="L47" s="92"/>
      <c r="M47" s="92"/>
      <c r="N47" s="92"/>
      <c r="O47" s="92"/>
      <c r="P47" s="92"/>
      <c r="Q47" s="92"/>
      <c r="R47" s="2"/>
      <c r="S47" s="2"/>
      <c r="T47" s="2"/>
      <c r="U47" s="2"/>
      <c r="V47" s="2"/>
      <c r="W47" s="2"/>
      <c r="X47" s="2"/>
      <c r="Y47" s="2"/>
      <c r="Z47" s="69">
        <f t="shared" si="1"/>
      </c>
      <c r="AA47" s="29" t="str">
        <f t="shared" si="2"/>
        <v>WIN</v>
      </c>
      <c r="AB47" s="30">
        <f t="shared" si="3"/>
      </c>
      <c r="AC47" s="70" t="s">
        <v>17</v>
      </c>
      <c r="AD47" s="31">
        <f t="shared" si="9"/>
        <v>8</v>
      </c>
      <c r="AE47" s="31">
        <f t="shared" si="4"/>
        <v>16</v>
      </c>
      <c r="AF47" s="31">
        <f>SUM($AE$4:AE47)</f>
        <v>50</v>
      </c>
      <c r="AG47" s="71">
        <f t="shared" si="17"/>
        <v>0</v>
      </c>
      <c r="AH47" s="71">
        <f t="shared" si="16"/>
        <v>0</v>
      </c>
      <c r="AI47" s="32">
        <f t="shared" si="10"/>
        <v>5</v>
      </c>
      <c r="AJ47" s="33">
        <f t="shared" si="7"/>
        <v>-10</v>
      </c>
      <c r="AK47" s="33">
        <f>SUM($AJ$4:AJ47)</f>
        <v>274</v>
      </c>
      <c r="AL47" s="10">
        <f t="shared" si="11"/>
        <v>5</v>
      </c>
      <c r="AM47" s="10">
        <f t="shared" si="15"/>
        <v>5</v>
      </c>
      <c r="AN47" s="10">
        <f t="shared" si="0"/>
        <v>0</v>
      </c>
      <c r="AO47" s="71">
        <f t="shared" si="12"/>
        <v>0</v>
      </c>
      <c r="AP47" s="10">
        <f t="shared" si="13"/>
        <v>0</v>
      </c>
      <c r="AR47" s="35"/>
      <c r="AS47" s="35"/>
      <c r="AT47" s="37"/>
      <c r="AX47" s="35"/>
      <c r="AZ47" s="35"/>
      <c r="BB47" s="35"/>
    </row>
    <row r="48" spans="1:44" ht="12.75" customHeight="1">
      <c r="A48" s="2"/>
      <c r="B48" s="2"/>
      <c r="C48" s="2"/>
      <c r="D48" s="2"/>
      <c r="E48" s="2"/>
      <c r="F48" s="26"/>
      <c r="G48" s="26"/>
      <c r="H48" s="2"/>
      <c r="I48" s="48"/>
      <c r="J48" s="17"/>
      <c r="K48" s="92"/>
      <c r="L48" s="92"/>
      <c r="M48" s="92"/>
      <c r="N48" s="92"/>
      <c r="O48" s="92"/>
      <c r="P48" s="92"/>
      <c r="Q48" s="92"/>
      <c r="R48" s="2"/>
      <c r="S48" s="2"/>
      <c r="T48" s="2"/>
      <c r="U48" s="2"/>
      <c r="V48" s="2"/>
      <c r="W48" s="2"/>
      <c r="X48" s="2"/>
      <c r="Y48" s="2"/>
      <c r="Z48" s="69">
        <f t="shared" si="1"/>
      </c>
      <c r="AA48" s="44">
        <f t="shared" si="2"/>
      </c>
      <c r="AB48" s="45" t="str">
        <f t="shared" si="3"/>
        <v>Win</v>
      </c>
      <c r="AC48" s="70" t="s">
        <v>3</v>
      </c>
      <c r="AD48" s="46">
        <f t="shared" si="9"/>
        <v>5</v>
      </c>
      <c r="AE48" s="46">
        <f t="shared" si="4"/>
        <v>-10</v>
      </c>
      <c r="AF48" s="46">
        <f>SUM($AE$4:AE48)</f>
        <v>40</v>
      </c>
      <c r="AG48" s="71">
        <f t="shared" si="17"/>
        <v>5</v>
      </c>
      <c r="AH48" s="71">
        <f t="shared" si="16"/>
        <v>5</v>
      </c>
      <c r="AI48" s="47">
        <f t="shared" si="10"/>
        <v>8</v>
      </c>
      <c r="AJ48" s="50">
        <f t="shared" si="7"/>
        <v>16</v>
      </c>
      <c r="AK48" s="50">
        <f>SUM($AJ$4:AJ48)</f>
        <v>290</v>
      </c>
      <c r="AL48" s="10">
        <f t="shared" si="11"/>
        <v>0</v>
      </c>
      <c r="AM48" s="10">
        <f t="shared" si="15"/>
        <v>0</v>
      </c>
      <c r="AN48" s="10">
        <f t="shared" si="0"/>
        <v>16</v>
      </c>
      <c r="AO48" s="71">
        <f t="shared" si="12"/>
        <v>0</v>
      </c>
      <c r="AP48" s="10">
        <f t="shared" si="13"/>
        <v>0</v>
      </c>
      <c r="AR48" s="35"/>
    </row>
    <row r="49" spans="1:42" ht="15.75">
      <c r="A49" s="2"/>
      <c r="B49" s="2"/>
      <c r="C49" s="2"/>
      <c r="D49" s="2"/>
      <c r="E49" s="2"/>
      <c r="F49" s="26"/>
      <c r="G49" s="26"/>
      <c r="H49" s="2"/>
      <c r="I49" s="2"/>
      <c r="J49" s="2"/>
      <c r="K49" s="2"/>
      <c r="L49" s="2"/>
      <c r="M49" s="2"/>
      <c r="N49" s="97"/>
      <c r="O49" s="98"/>
      <c r="P49" s="98"/>
      <c r="Q49" s="98"/>
      <c r="R49" s="98"/>
      <c r="S49" s="2"/>
      <c r="T49" s="2"/>
      <c r="U49" s="2"/>
      <c r="V49" s="2"/>
      <c r="W49" s="2"/>
      <c r="X49" s="2"/>
      <c r="Y49" s="76">
        <f>COUNTIF(Z4:Z48,"H")/45*100</f>
        <v>0</v>
      </c>
      <c r="Z49" s="77"/>
      <c r="AA49" s="51">
        <f>COUNTIF(AA4:AA48,"Win")/45*100</f>
        <v>57.77777777777777</v>
      </c>
      <c r="AB49" s="51">
        <f>COUNTIF(AB4:AB48,"Win")/45*100</f>
        <v>42.22222222222222</v>
      </c>
      <c r="AC49" s="1"/>
      <c r="AD49" s="52" t="s">
        <v>18</v>
      </c>
      <c r="AE49" s="53">
        <f>AF48/AE51</f>
        <v>20</v>
      </c>
      <c r="AF49" s="54">
        <f>AF48</f>
        <v>40</v>
      </c>
      <c r="AG49" s="1"/>
      <c r="AH49" s="1"/>
      <c r="AI49" s="52" t="s">
        <v>18</v>
      </c>
      <c r="AJ49" s="53">
        <f>AK48/AE51</f>
        <v>145</v>
      </c>
      <c r="AK49" s="54">
        <f>AK48</f>
        <v>290</v>
      </c>
      <c r="AL49" s="2"/>
      <c r="AM49" s="2"/>
      <c r="AN49" s="2"/>
      <c r="AO49" s="2"/>
      <c r="AP49" s="2"/>
    </row>
    <row r="50" spans="1:42" ht="12.75">
      <c r="A50" s="2"/>
      <c r="B50" s="2"/>
      <c r="C50" s="2"/>
      <c r="D50" s="2"/>
      <c r="E50" s="2"/>
      <c r="F50" s="26"/>
      <c r="G50" s="26"/>
      <c r="H50" s="2"/>
      <c r="I50" s="2"/>
      <c r="J50" s="2"/>
      <c r="K50" s="2"/>
      <c r="L50" s="2"/>
      <c r="M50" s="2"/>
      <c r="N50" s="99"/>
      <c r="O50" s="92"/>
      <c r="P50" s="92"/>
      <c r="Q50" s="92"/>
      <c r="R50" s="92"/>
      <c r="S50" s="55" t="s">
        <v>0</v>
      </c>
      <c r="T50" s="2"/>
      <c r="U50" s="2"/>
      <c r="V50" s="2"/>
      <c r="W50" s="2"/>
      <c r="X50" s="2"/>
      <c r="Y50" s="2"/>
      <c r="Z50" s="2"/>
      <c r="AA50" s="2"/>
      <c r="AB50" s="2"/>
      <c r="AC50" s="1"/>
      <c r="AD50" s="2"/>
      <c r="AE50" s="2"/>
      <c r="AF50" s="2"/>
      <c r="AG50" s="1"/>
      <c r="AH50" s="1"/>
      <c r="AI50" s="2"/>
      <c r="AJ50" s="2"/>
      <c r="AK50" s="2"/>
      <c r="AL50" s="2"/>
      <c r="AM50" s="2"/>
      <c r="AN50" s="2"/>
      <c r="AO50" s="2"/>
      <c r="AP50" s="2"/>
    </row>
    <row r="51" spans="1:42" ht="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56"/>
      <c r="T51" s="2"/>
      <c r="U51" s="2"/>
      <c r="V51" s="2"/>
      <c r="W51" s="2"/>
      <c r="X51" s="2"/>
      <c r="Y51" s="57"/>
      <c r="Z51" s="57"/>
      <c r="AA51" s="58"/>
      <c r="AB51" s="58" t="s">
        <v>24</v>
      </c>
      <c r="AC51" s="1"/>
      <c r="AD51" s="58" t="s">
        <v>26</v>
      </c>
      <c r="AE51" s="67">
        <v>2</v>
      </c>
      <c r="AF51" s="94" t="s">
        <v>7</v>
      </c>
      <c r="AG51" s="92"/>
      <c r="AH51" s="92"/>
      <c r="AI51" s="59">
        <v>34</v>
      </c>
      <c r="AJ51" s="94" t="s">
        <v>8</v>
      </c>
      <c r="AK51" s="92"/>
      <c r="AL51" s="95">
        <f>29*AE51</f>
        <v>58</v>
      </c>
      <c r="AM51" s="95"/>
      <c r="AN51" s="2"/>
      <c r="AO51" s="2"/>
      <c r="AP51" s="2"/>
    </row>
    <row r="52" spans="1:42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96"/>
      <c r="P52" s="96"/>
      <c r="Q52" s="96"/>
      <c r="R52" s="2"/>
      <c r="S52" s="2"/>
      <c r="T52" s="2"/>
      <c r="U52" s="2"/>
      <c r="V52" s="2"/>
      <c r="W52" s="2"/>
      <c r="X52" s="2"/>
      <c r="Y52" s="2"/>
      <c r="Z52" s="2"/>
      <c r="AA52" s="2">
        <f>IF(AB9="Tie","",IF(OR(AND(AB9="Win",AB8="Win"),AND(AB9="Win",IF(AB7="Tie",AB6,AB7))),AI4,IF(AB9="Win",AI5,"")))</f>
        <v>1</v>
      </c>
      <c r="AB52" s="2"/>
      <c r="AC52" s="1"/>
      <c r="AD52" s="58"/>
      <c r="AE52" s="75"/>
      <c r="AF52" s="92"/>
      <c r="AG52" s="1"/>
      <c r="AH52" s="1"/>
      <c r="AI52" s="2"/>
      <c r="AJ52" s="2"/>
      <c r="AK52" s="2"/>
      <c r="AL52" s="2"/>
      <c r="AM52" s="2"/>
      <c r="AN52" s="2"/>
      <c r="AO52" s="2"/>
      <c r="AP52" s="2"/>
    </row>
    <row r="53" spans="1:42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96"/>
      <c r="P53" s="96"/>
      <c r="Q53" s="96"/>
      <c r="R53" s="2"/>
      <c r="S53" s="2"/>
      <c r="T53" s="2"/>
      <c r="U53" s="2"/>
      <c r="V53" s="2"/>
      <c r="W53" s="2"/>
      <c r="X53" s="2"/>
      <c r="Y53" s="58"/>
      <c r="Z53" s="60"/>
      <c r="AA53" s="59"/>
      <c r="AB53" s="2"/>
      <c r="AC53" s="1"/>
      <c r="AD53" s="2"/>
      <c r="AE53" s="2"/>
      <c r="AF53" s="2"/>
      <c r="AG53" s="1"/>
      <c r="AH53" s="1"/>
      <c r="AI53" s="2"/>
      <c r="AJ53" s="2"/>
      <c r="AK53" s="2"/>
      <c r="AL53" s="2"/>
      <c r="AM53" s="2"/>
      <c r="AN53" s="2"/>
      <c r="AO53" s="2"/>
      <c r="AP53" s="2"/>
    </row>
    <row r="54" spans="1:42" ht="15.75">
      <c r="A54" s="2"/>
      <c r="B54" s="1">
        <f>B53+1</f>
        <v>1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61"/>
      <c r="AA54" s="62"/>
      <c r="AB54" s="61"/>
      <c r="AC54" s="61"/>
      <c r="AD54" s="2"/>
      <c r="AE54" s="2"/>
      <c r="AF54" s="2"/>
      <c r="AG54" s="1"/>
      <c r="AH54" s="1"/>
      <c r="AI54" s="2"/>
      <c r="AJ54" s="2"/>
      <c r="AK54" s="2"/>
      <c r="AL54" s="2"/>
      <c r="AM54" s="2"/>
      <c r="AN54" s="2"/>
      <c r="AO54" s="2"/>
      <c r="AP54" s="2"/>
    </row>
    <row r="55" spans="1:42" ht="12.75">
      <c r="A55" s="2"/>
      <c r="B55" s="1">
        <f aca="true" t="shared" si="18" ref="B55:B65">B54+1</f>
        <v>2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17"/>
      <c r="Z55" s="63"/>
      <c r="AA55" s="63"/>
      <c r="AB55" s="63"/>
      <c r="AC55" s="63"/>
      <c r="AD55" s="2"/>
      <c r="AE55" s="2"/>
      <c r="AF55" s="2"/>
      <c r="AG55" s="1"/>
      <c r="AH55" s="1"/>
      <c r="AI55" s="64"/>
      <c r="AJ55" s="2"/>
      <c r="AK55" s="2"/>
      <c r="AL55" s="2"/>
      <c r="AM55" s="2"/>
      <c r="AN55" s="2"/>
      <c r="AO55" s="2"/>
      <c r="AP55" s="2"/>
    </row>
    <row r="56" spans="1:42" ht="12.75">
      <c r="A56" s="2"/>
      <c r="B56" s="1">
        <f t="shared" si="18"/>
        <v>3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1"/>
      <c r="AD56" s="2"/>
      <c r="AE56" s="2"/>
      <c r="AF56" s="2"/>
      <c r="AG56" s="1"/>
      <c r="AH56" s="1"/>
      <c r="AI56" s="2"/>
      <c r="AJ56" s="2"/>
      <c r="AK56" s="2"/>
      <c r="AL56" s="2"/>
      <c r="AM56" s="2"/>
      <c r="AN56" s="2"/>
      <c r="AO56" s="2"/>
      <c r="AP56" s="2"/>
    </row>
    <row r="57" spans="1:42" ht="12.75">
      <c r="A57" s="2"/>
      <c r="B57" s="1">
        <f t="shared" si="18"/>
        <v>4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1"/>
      <c r="AD57" s="2"/>
      <c r="AE57" s="2"/>
      <c r="AF57" s="2"/>
      <c r="AG57" s="1"/>
      <c r="AH57" s="1"/>
      <c r="AI57" s="2"/>
      <c r="AJ57" s="2"/>
      <c r="AK57" s="2"/>
      <c r="AL57" s="2"/>
      <c r="AM57" s="2"/>
      <c r="AN57" s="2"/>
      <c r="AO57" s="2"/>
      <c r="AP57" s="2"/>
    </row>
    <row r="58" spans="1:42" ht="12.75">
      <c r="A58" s="2"/>
      <c r="B58" s="1">
        <f t="shared" si="18"/>
        <v>5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1"/>
      <c r="AD58" s="2"/>
      <c r="AE58" s="2"/>
      <c r="AF58" s="2"/>
      <c r="AG58" s="1"/>
      <c r="AH58" s="1"/>
      <c r="AI58" s="2"/>
      <c r="AJ58" s="2"/>
      <c r="AK58" s="2"/>
      <c r="AL58" s="2"/>
      <c r="AM58" s="2"/>
      <c r="AN58" s="2"/>
      <c r="AO58" s="2"/>
      <c r="AP58" s="2"/>
    </row>
    <row r="59" spans="1:42" ht="12.75">
      <c r="A59" s="2"/>
      <c r="B59" s="1">
        <f t="shared" si="18"/>
        <v>6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1"/>
      <c r="AD59" s="2"/>
      <c r="AE59" s="2"/>
      <c r="AF59" s="2"/>
      <c r="AG59" s="1"/>
      <c r="AH59" s="1"/>
      <c r="AI59" s="2"/>
      <c r="AJ59" s="2"/>
      <c r="AK59" s="2"/>
      <c r="AL59" s="2"/>
      <c r="AM59" s="2"/>
      <c r="AN59" s="2"/>
      <c r="AO59" s="2"/>
      <c r="AP59" s="2"/>
    </row>
    <row r="60" spans="1:42" ht="12.75">
      <c r="A60" s="2"/>
      <c r="B60" s="1">
        <f t="shared" si="18"/>
        <v>7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1"/>
      <c r="AD60" s="2"/>
      <c r="AE60" s="2"/>
      <c r="AF60" s="2"/>
      <c r="AG60" s="1"/>
      <c r="AH60" s="1"/>
      <c r="AI60" s="2"/>
      <c r="AJ60" s="2"/>
      <c r="AK60" s="2"/>
      <c r="AL60" s="2"/>
      <c r="AM60" s="2"/>
      <c r="AN60" s="2"/>
      <c r="AO60" s="2"/>
      <c r="AP60" s="2"/>
    </row>
    <row r="61" spans="1:42" ht="12.75">
      <c r="A61" s="2"/>
      <c r="B61" s="1">
        <f t="shared" si="18"/>
        <v>8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1"/>
      <c r="AD61" s="2"/>
      <c r="AE61" s="2"/>
      <c r="AF61" s="2"/>
      <c r="AG61" s="1"/>
      <c r="AH61" s="1"/>
      <c r="AI61" s="2"/>
      <c r="AJ61" s="2"/>
      <c r="AK61" s="2"/>
      <c r="AL61" s="2"/>
      <c r="AM61" s="2"/>
      <c r="AN61" s="2"/>
      <c r="AO61" s="2"/>
      <c r="AP61" s="2"/>
    </row>
    <row r="62" spans="1:42" ht="12.75">
      <c r="A62" s="2"/>
      <c r="B62" s="1">
        <f t="shared" si="18"/>
        <v>9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1"/>
      <c r="AD62" s="2"/>
      <c r="AE62" s="2"/>
      <c r="AF62" s="2"/>
      <c r="AG62" s="1"/>
      <c r="AH62" s="1"/>
      <c r="AI62" s="2"/>
      <c r="AJ62" s="2"/>
      <c r="AK62" s="2"/>
      <c r="AL62" s="2"/>
      <c r="AM62" s="2"/>
      <c r="AN62" s="2"/>
      <c r="AO62" s="2"/>
      <c r="AP62" s="2"/>
    </row>
    <row r="63" spans="1:42" ht="12.75">
      <c r="A63" s="2"/>
      <c r="B63" s="1">
        <f t="shared" si="18"/>
        <v>10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65"/>
      <c r="S63" s="66"/>
      <c r="T63" s="2"/>
      <c r="U63" s="2"/>
      <c r="V63" s="2"/>
      <c r="W63" s="2"/>
      <c r="X63" s="2"/>
      <c r="Y63" s="2"/>
      <c r="Z63" s="2"/>
      <c r="AA63" s="2"/>
      <c r="AB63" s="2"/>
      <c r="AC63" s="1"/>
      <c r="AD63" s="2"/>
      <c r="AE63" s="2"/>
      <c r="AF63" s="2"/>
      <c r="AG63" s="1"/>
      <c r="AH63" s="1"/>
      <c r="AI63" s="2"/>
      <c r="AJ63" s="2"/>
      <c r="AK63" s="2"/>
      <c r="AL63" s="2"/>
      <c r="AM63" s="2"/>
      <c r="AN63" s="2"/>
      <c r="AO63" s="2"/>
      <c r="AP63" s="2"/>
    </row>
    <row r="64" spans="1:42" ht="12.75">
      <c r="A64" s="2"/>
      <c r="B64" s="1">
        <f t="shared" si="18"/>
        <v>11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65"/>
      <c r="S64" s="66"/>
      <c r="T64" s="2"/>
      <c r="U64" s="2"/>
      <c r="V64" s="2"/>
      <c r="W64" s="2"/>
      <c r="X64" s="2"/>
      <c r="Y64" s="2"/>
      <c r="Z64" s="2"/>
      <c r="AA64" s="2"/>
      <c r="AB64" s="2"/>
      <c r="AC64" s="1"/>
      <c r="AD64" s="2"/>
      <c r="AE64" s="2"/>
      <c r="AF64" s="2"/>
      <c r="AG64" s="1"/>
      <c r="AH64" s="1"/>
      <c r="AI64" s="2"/>
      <c r="AJ64" s="2"/>
      <c r="AK64" s="2"/>
      <c r="AL64" s="2"/>
      <c r="AM64" s="2"/>
      <c r="AN64" s="2"/>
      <c r="AO64" s="2"/>
      <c r="AP64" s="2"/>
    </row>
    <row r="65" spans="1:42" ht="12.75">
      <c r="A65" s="2"/>
      <c r="B65" s="1">
        <f t="shared" si="18"/>
        <v>12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65"/>
      <c r="S65" s="66"/>
      <c r="T65" s="2"/>
      <c r="U65" s="2"/>
      <c r="V65" s="2"/>
      <c r="W65" s="2"/>
      <c r="X65" s="2"/>
      <c r="Y65" s="2"/>
      <c r="Z65" s="2"/>
      <c r="AA65" s="2"/>
      <c r="AB65" s="2"/>
      <c r="AC65" s="1"/>
      <c r="AD65" s="2"/>
      <c r="AE65" s="2"/>
      <c r="AF65" s="2"/>
      <c r="AG65" s="1"/>
      <c r="AH65" s="1"/>
      <c r="AI65" s="2"/>
      <c r="AJ65" s="2"/>
      <c r="AK65" s="2"/>
      <c r="AL65" s="2"/>
      <c r="AM65" s="2"/>
      <c r="AN65" s="2"/>
      <c r="AO65" s="2"/>
      <c r="AP65" s="2"/>
    </row>
    <row r="66" spans="1:4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65"/>
      <c r="S66" s="66"/>
      <c r="T66" s="2"/>
      <c r="U66" s="2"/>
      <c r="V66" s="2"/>
      <c r="W66" s="2"/>
      <c r="X66" s="2"/>
      <c r="Y66" s="2"/>
      <c r="Z66" s="2"/>
      <c r="AA66" s="2"/>
      <c r="AB66" s="2"/>
      <c r="AC66" s="1"/>
      <c r="AD66" s="2"/>
      <c r="AE66" s="2"/>
      <c r="AF66" s="2"/>
      <c r="AG66" s="1"/>
      <c r="AH66" s="1"/>
      <c r="AI66" s="2"/>
      <c r="AJ66" s="2"/>
      <c r="AK66" s="2"/>
      <c r="AL66" s="2"/>
      <c r="AM66" s="2"/>
      <c r="AN66" s="2"/>
      <c r="AO66" s="2"/>
      <c r="AP66" s="2"/>
    </row>
  </sheetData>
  <sheetProtection password="C52A" sheet="1" objects="1" scenarios="1"/>
  <mergeCells count="18">
    <mergeCell ref="AJ51:AK51"/>
    <mergeCell ref="AL51:AM51"/>
    <mergeCell ref="O52:Q53"/>
    <mergeCell ref="U11:U19"/>
    <mergeCell ref="N49:R49"/>
    <mergeCell ref="N50:R50"/>
    <mergeCell ref="AF51:AH51"/>
    <mergeCell ref="AE52:AF52"/>
    <mergeCell ref="Y49:Z49"/>
    <mergeCell ref="F42:G45"/>
    <mergeCell ref="H5:S8"/>
    <mergeCell ref="N11:N19"/>
    <mergeCell ref="C42:E45"/>
    <mergeCell ref="K41:Q48"/>
    <mergeCell ref="AG3:AH3"/>
    <mergeCell ref="AL3:AM3"/>
    <mergeCell ref="AG2:AH2"/>
    <mergeCell ref="AL2:AM2"/>
  </mergeCells>
  <printOptions/>
  <pageMargins left="0.75" right="0.75" top="1" bottom="1" header="0.5" footer="0.5"/>
  <pageSetup orientation="portrait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</dc:creator>
  <cp:keywords/>
  <dc:description/>
  <cp:lastModifiedBy>Fred</cp:lastModifiedBy>
  <cp:lastPrinted>2017-07-18T22:56:15Z</cp:lastPrinted>
  <dcterms:created xsi:type="dcterms:W3CDTF">2017-05-12T14:49:53Z</dcterms:created>
  <dcterms:modified xsi:type="dcterms:W3CDTF">2017-07-21T14:46:30Z</dcterms:modified>
  <cp:category/>
  <cp:version/>
  <cp:contentType/>
  <cp:contentStatus/>
</cp:coreProperties>
</file>